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250" windowHeight="9990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J11" i="1"/>
  <c r="J118"/>
  <c r="J116"/>
  <c r="J110"/>
  <c r="J106"/>
  <c r="J102"/>
  <c r="J100"/>
  <c r="J92"/>
  <c r="J88"/>
  <c r="J82"/>
  <c r="J76"/>
  <c r="J72"/>
  <c r="J68"/>
  <c r="J65"/>
  <c r="J61"/>
  <c r="J56"/>
  <c r="J54"/>
  <c r="J49"/>
  <c r="I118"/>
  <c r="I116"/>
  <c r="I110"/>
  <c r="I106"/>
  <c r="I102"/>
  <c r="I100"/>
  <c r="I92"/>
  <c r="I88"/>
  <c r="I82"/>
  <c r="I76"/>
  <c r="I72"/>
  <c r="I68"/>
  <c r="I65"/>
  <c r="I61"/>
  <c r="I56"/>
  <c r="I54"/>
  <c r="I49"/>
  <c r="H136"/>
  <c r="G41"/>
  <c r="I127" l="1"/>
  <c r="J127"/>
  <c r="J136"/>
  <c r="I136"/>
  <c r="G127"/>
  <c r="G118"/>
  <c r="G110"/>
  <c r="G106"/>
  <c r="G92"/>
  <c r="G88"/>
  <c r="G82"/>
  <c r="G76"/>
  <c r="G72"/>
  <c r="G68"/>
  <c r="G65"/>
  <c r="G61"/>
  <c r="G54"/>
  <c r="G136"/>
  <c r="G49"/>
  <c r="E127"/>
  <c r="E118"/>
  <c r="E102"/>
  <c r="E110"/>
  <c r="E106"/>
  <c r="E100"/>
  <c r="E96"/>
  <c r="E92"/>
  <c r="E88"/>
  <c r="E82"/>
  <c r="E76"/>
  <c r="E72"/>
  <c r="E68"/>
  <c r="E65"/>
  <c r="E61"/>
  <c r="E56"/>
  <c r="E54"/>
  <c r="E49"/>
  <c r="G56"/>
  <c r="G116"/>
  <c r="G150"/>
  <c r="F136"/>
  <c r="F118"/>
  <c r="F116"/>
  <c r="F110"/>
  <c r="F106"/>
  <c r="F102"/>
  <c r="F100"/>
  <c r="F92"/>
  <c r="F88"/>
  <c r="F82"/>
  <c r="F76"/>
  <c r="F72"/>
  <c r="F68"/>
  <c r="F65"/>
  <c r="F61"/>
  <c r="F56"/>
  <c r="F54"/>
  <c r="F49"/>
  <c r="F127" s="1"/>
  <c r="C27"/>
  <c r="C36"/>
  <c r="C11"/>
  <c r="G11"/>
  <c r="C41" l="1"/>
  <c r="H65"/>
  <c r="G20"/>
  <c r="J36"/>
  <c r="J27"/>
  <c r="J20"/>
  <c r="G155"/>
  <c r="J150"/>
  <c r="J143"/>
  <c r="J41" l="1"/>
  <c r="G160"/>
  <c r="J155"/>
  <c r="C76"/>
  <c r="H76"/>
  <c r="J160" l="1"/>
  <c r="D20"/>
  <c r="H20"/>
  <c r="I20"/>
  <c r="H118"/>
  <c r="D86" l="1"/>
  <c r="B86"/>
  <c r="H72"/>
  <c r="D72"/>
  <c r="C72"/>
  <c r="B72"/>
  <c r="H68"/>
  <c r="C68"/>
  <c r="C118"/>
  <c r="C98"/>
  <c r="C65"/>
  <c r="H56" l="1"/>
  <c r="D84"/>
  <c r="B84"/>
  <c r="C56"/>
  <c r="C106" l="1"/>
  <c r="C92"/>
  <c r="C102"/>
  <c r="C110"/>
  <c r="I11" l="1"/>
  <c r="H11"/>
  <c r="H116"/>
  <c r="H110"/>
  <c r="H106"/>
  <c r="H102"/>
  <c r="H100"/>
  <c r="H92"/>
  <c r="H88"/>
  <c r="H82"/>
  <c r="H61"/>
  <c r="H54"/>
  <c r="H49"/>
  <c r="H127" l="1"/>
  <c r="C96"/>
  <c r="B136"/>
  <c r="B118"/>
  <c r="B116"/>
  <c r="B114" s="1"/>
  <c r="B110"/>
  <c r="B109"/>
  <c r="B106" s="1"/>
  <c r="B102"/>
  <c r="B100"/>
  <c r="B92"/>
  <c r="B88"/>
  <c r="B82"/>
  <c r="B80" s="1"/>
  <c r="B76"/>
  <c r="B68"/>
  <c r="B65"/>
  <c r="B61"/>
  <c r="B56"/>
  <c r="B54"/>
  <c r="B49"/>
  <c r="I150"/>
  <c r="H150"/>
  <c r="F150"/>
  <c r="E150"/>
  <c r="D150"/>
  <c r="C150"/>
  <c r="B150"/>
  <c r="I143"/>
  <c r="F143"/>
  <c r="E143"/>
  <c r="D143"/>
  <c r="C143"/>
  <c r="B143"/>
  <c r="D118"/>
  <c r="D116"/>
  <c r="D114" s="1"/>
  <c r="C116"/>
  <c r="D110"/>
  <c r="D106"/>
  <c r="D102"/>
  <c r="D100"/>
  <c r="C100"/>
  <c r="D92"/>
  <c r="D88"/>
  <c r="C88"/>
  <c r="D82"/>
  <c r="D80" s="1"/>
  <c r="C82"/>
  <c r="D76"/>
  <c r="D68"/>
  <c r="D65"/>
  <c r="D61"/>
  <c r="C61"/>
  <c r="D56"/>
  <c r="D54"/>
  <c r="C54"/>
  <c r="D49"/>
  <c r="C49"/>
  <c r="I36"/>
  <c r="H36"/>
  <c r="F36"/>
  <c r="E36"/>
  <c r="D36"/>
  <c r="B36"/>
  <c r="I27"/>
  <c r="H27"/>
  <c r="F27"/>
  <c r="E27"/>
  <c r="D27"/>
  <c r="B27"/>
  <c r="F11"/>
  <c r="D11"/>
  <c r="B11"/>
  <c r="C127" l="1"/>
  <c r="C155" s="1"/>
  <c r="E155"/>
  <c r="D41"/>
  <c r="D127"/>
  <c r="I155"/>
  <c r="H155"/>
  <c r="H41"/>
  <c r="B127"/>
  <c r="E41"/>
  <c r="I41"/>
  <c r="F41"/>
  <c r="B41"/>
  <c r="B155" l="1"/>
  <c r="B160" s="1"/>
  <c r="B125"/>
  <c r="B123" s="1"/>
  <c r="D155"/>
  <c r="D160" s="1"/>
  <c r="D125"/>
  <c r="D123" s="1"/>
  <c r="I160"/>
  <c r="H160"/>
  <c r="E160"/>
  <c r="C160"/>
  <c r="F155" l="1"/>
  <c r="F160" s="1"/>
</calcChain>
</file>

<file path=xl/comments1.xml><?xml version="1.0" encoding="utf-8"?>
<comments xmlns="http://schemas.openxmlformats.org/spreadsheetml/2006/main">
  <authors>
    <author>hp</author>
  </authors>
  <commentList>
    <comment ref="E25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83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<sst xmlns="http://schemas.openxmlformats.org/spreadsheetml/2006/main" count="275" uniqueCount="132">
  <si>
    <t>Bežný rozpočet obce PRÍJMY</t>
  </si>
  <si>
    <t>skutočnosť</t>
  </si>
  <si>
    <t xml:space="preserve">upravený k </t>
  </si>
  <si>
    <t>schválený</t>
  </si>
  <si>
    <t>predpoklad</t>
  </si>
  <si>
    <t>návrh</t>
  </si>
  <si>
    <t>k 31.12.</t>
  </si>
  <si>
    <t xml:space="preserve"> </t>
  </si>
  <si>
    <t>SPOLU</t>
  </si>
  <si>
    <t>Bežný rozpočet školy PRÍJMY</t>
  </si>
  <si>
    <t>30.9.</t>
  </si>
  <si>
    <t>Kapitálový rozpočet obce PRÍJMY</t>
  </si>
  <si>
    <t>kapitálové príjmy za obec</t>
  </si>
  <si>
    <t>kapitálové príjmy za školu</t>
  </si>
  <si>
    <t>Finančné operácie obce PRÍJMY</t>
  </si>
  <si>
    <t xml:space="preserve">upravený </t>
  </si>
  <si>
    <t>k 30.9.</t>
  </si>
  <si>
    <t>Prebytok minulých rokov</t>
  </si>
  <si>
    <t>Zostatok dotácii z predchádzajúceho roku</t>
  </si>
  <si>
    <t>Z  fondov</t>
  </si>
  <si>
    <t>ROZPOČET OBCE + ZŠ</t>
  </si>
  <si>
    <t>SPOLU PRÍJMY</t>
  </si>
  <si>
    <t>Bežný rozpočet obce VÝDAVKY</t>
  </si>
  <si>
    <t>k 30.09.</t>
  </si>
  <si>
    <t>SPRAVA OBCE - SPOLU 01.1.1.</t>
  </si>
  <si>
    <t>správa obce - položka 610 - mzdy</t>
  </si>
  <si>
    <t>správa obce - položka 620 - odvody</t>
  </si>
  <si>
    <t>správa obce - položka 630 - tovary a služby</t>
  </si>
  <si>
    <t>správa obce - položky 640 - transfery</t>
  </si>
  <si>
    <t>FINANČNÁ OBLASŤ - 01.1.2</t>
  </si>
  <si>
    <t>finančná oblast - položky 630 - tovary a služby</t>
  </si>
  <si>
    <t>MATRIKA  - SPOLU 01.3.3</t>
  </si>
  <si>
    <t>matrika - položka 610 - mzdy</t>
  </si>
  <si>
    <t>matrika - položka 620 - odvody</t>
  </si>
  <si>
    <t>matrika - položka 630 - tovary a služby</t>
  </si>
  <si>
    <t>VEREJNÉ SLUŽBY (voľby) - SPOLU01.6.0.</t>
  </si>
  <si>
    <t>verejné služby (voľby) - položka 610</t>
  </si>
  <si>
    <t>verejné služby (voľby) - položka 620 - odvody</t>
  </si>
  <si>
    <t>verejné služby (voľby) - položka 630 - tovary a služby</t>
  </si>
  <si>
    <t>POŽIARNICI - SPOLU 03.2.0</t>
  </si>
  <si>
    <t>požiarnici - položka 630 - tovary a služby</t>
  </si>
  <si>
    <t xml:space="preserve"> Všeobecná pracovná oblasť - SPOLU 04.1.2</t>
  </si>
  <si>
    <t>pracovná oblasť - položka 610- mzdy</t>
  </si>
  <si>
    <t>pracovná oblasť - položka 620-odvody</t>
  </si>
  <si>
    <t>pracovná oblasť - položka 630- tovary a služby</t>
  </si>
  <si>
    <t>CESTY - SPOLU 04.5.1.</t>
  </si>
  <si>
    <t>cestty - položka 620 - odvody</t>
  </si>
  <si>
    <t>cesty - položka 630 - tovary a služby</t>
  </si>
  <si>
    <t>ODPAD - SPOLU  05.1.0</t>
  </si>
  <si>
    <t>Odpad - položka 630 - tovary a služby</t>
  </si>
  <si>
    <t>ROZVOJ OBCÍ- SPOLU- 06.2.0</t>
  </si>
  <si>
    <t>rozvoj obcí - položka 610 - mzdy</t>
  </si>
  <si>
    <t>rozvoj obcí - položka 620 - odvody</t>
  </si>
  <si>
    <t>rozvoj obcí - položka 630 - tovary a služby</t>
  </si>
  <si>
    <t>VEREJNÉ  OSVETLENIE - SPOLU 06.4.0</t>
  </si>
  <si>
    <t>verejné osvetlenie - položka 620 - odvody</t>
  </si>
  <si>
    <t>verejné osvetlenie - položka 630 - tovary a služby</t>
  </si>
  <si>
    <t>OBČIANSKA VYBAVENOSŤ - SPOLU 06.6.0</t>
  </si>
  <si>
    <t>občianska vybavenost -položka 630 tovary</t>
  </si>
  <si>
    <t>ŠPORT - SPOLU  08.1.0</t>
  </si>
  <si>
    <t>Šport - položka 630 - tovary a služby</t>
  </si>
  <si>
    <t>KNIŽNICA - SPOLU 08.6.0</t>
  </si>
  <si>
    <t>knižnica - 620 - odvody</t>
  </si>
  <si>
    <t>knižnica  - 630 - tovary a služby</t>
  </si>
  <si>
    <t>KULTÚRA - SPOLU 08.2.0</t>
  </si>
  <si>
    <t>kultúra - položka 620 - odvody</t>
  </si>
  <si>
    <t>kultúra - položka 630 - tovary a služby</t>
  </si>
  <si>
    <t>OBECNÝ  ROZHLAS - SPOLU 08.3.0</t>
  </si>
  <si>
    <t>obecný rozhlas - položka 620 - odvody</t>
  </si>
  <si>
    <t>obecný rozhlas - položka 630 - tovary a služby</t>
  </si>
  <si>
    <t>ŠKOLSTVO - SPOLU 09.1.2</t>
  </si>
  <si>
    <t>Školstvo - položka 630 - tovary a služby</t>
  </si>
  <si>
    <t>OPATROVATELKY - SPOLU 10.2.0</t>
  </si>
  <si>
    <t>opatrovateľky - položka 610 - mzdy</t>
  </si>
  <si>
    <t>opatrovateľky - položka 620 - odvody</t>
  </si>
  <si>
    <t>opatrovateľky - položka 630 - tovary a služby</t>
  </si>
  <si>
    <t>Bežný rozpočet školy VÝDAVKY</t>
  </si>
  <si>
    <t>prenesené komptencie</t>
  </si>
  <si>
    <t>originálne kompetencie</t>
  </si>
  <si>
    <t>Kapitálový rozpočet VÝDAVKY</t>
  </si>
  <si>
    <t>upravený</t>
  </si>
  <si>
    <t xml:space="preserve">kapitálové výdavky obec </t>
  </si>
  <si>
    <t>kapitálové výdavky škola</t>
  </si>
  <si>
    <t>Finančné operácie VYDAVKOVE</t>
  </si>
  <si>
    <t>finančné operácie výdavkové -  obec</t>
  </si>
  <si>
    <t>finančné operácie výdavkové - škola</t>
  </si>
  <si>
    <t>SPOLU VÝDAVKY</t>
  </si>
  <si>
    <t>PREBYTOK/SCHODOK</t>
  </si>
  <si>
    <t xml:space="preserve">Horná Ves, </t>
  </si>
  <si>
    <t xml:space="preserve">vlastné príjmy-použitie </t>
  </si>
  <si>
    <t>Príjmy</t>
  </si>
  <si>
    <t xml:space="preserve"> Výdavky</t>
  </si>
  <si>
    <t>Dom smútku - SPOLU 08.4.0</t>
  </si>
  <si>
    <t>dom smútku - položka 630- tovary a služby</t>
  </si>
  <si>
    <t>Návratná finančná výpomoc</t>
  </si>
  <si>
    <t>dotácia na stravu</t>
  </si>
  <si>
    <t>verejné osvetlenie - položka 610 - mzdy</t>
  </si>
  <si>
    <t>obecný rozhlas  -  položka 610 mzdy</t>
  </si>
  <si>
    <t>kultúra -  položka 610</t>
  </si>
  <si>
    <t>knižnica - položka 610 mzdy</t>
  </si>
  <si>
    <t>matrika - položka 640 - transfery</t>
  </si>
  <si>
    <t>cesty - poločka 610 - mzda</t>
  </si>
  <si>
    <t>ODPAD VODA - SPOLU  05.2.0</t>
  </si>
  <si>
    <t>OCHRANA VEREJNÉHO ZDRAVIA - SPOLU 07.4.0</t>
  </si>
  <si>
    <t>ochrana verej.zdravia -položka 630 tovary</t>
  </si>
  <si>
    <t>požiarnici - položka 620 - odvody</t>
  </si>
  <si>
    <t>opatrovateľky - položka 640 - transfery</t>
  </si>
  <si>
    <t>RODINA A DETI - SPOLU 10.4.0</t>
  </si>
  <si>
    <t>rodina a deti - položka 630 - tovary a služby</t>
  </si>
  <si>
    <t>SOCIÁLNA POMOC OBČANOM - SPOLU 10.7.0</t>
  </si>
  <si>
    <t>sociálna pomoc občanom - 640- transfery</t>
  </si>
  <si>
    <t>Elektrická energia  - SPOLU 04.3.5</t>
  </si>
  <si>
    <t>elektrická energia - položka 610- mzdy</t>
  </si>
  <si>
    <t>elektrická energia - položka 620-odvody</t>
  </si>
  <si>
    <t>elektrická energia- položka 630- tovary a služby</t>
  </si>
  <si>
    <t>CHRANA PRÍRODY A KRAJINY - SPOLU  05.4.0</t>
  </si>
  <si>
    <t>Ochrana prírody a krajiny - 630- tovary a služby</t>
  </si>
  <si>
    <t>wifi - položka 630 - tovary a služby</t>
  </si>
  <si>
    <t>KOMUNIKÁCIA - SPOLU 04.6.0.</t>
  </si>
  <si>
    <t>k 31.1.2023</t>
  </si>
  <si>
    <t>Návrh</t>
  </si>
  <si>
    <t>k 31.1.2024</t>
  </si>
  <si>
    <t>100 Daňové príjmy</t>
  </si>
  <si>
    <t>200 Nedaňové príjmy</t>
  </si>
  <si>
    <t>300 Dotácie</t>
  </si>
  <si>
    <t>200 Nájmy</t>
  </si>
  <si>
    <t>200 Poplatky</t>
  </si>
  <si>
    <t>200 ŠJ</t>
  </si>
  <si>
    <t>200 ostatné</t>
  </si>
  <si>
    <t>k 31.12.2024</t>
  </si>
  <si>
    <t>Zverejnené 26.11.2024</t>
  </si>
  <si>
    <t>rozpočtu obce Horná Ves
2025-2027</t>
  </si>
</sst>
</file>

<file path=xl/styles.xml><?xml version="1.0" encoding="utf-8"?>
<styleSheet xmlns="http://schemas.openxmlformats.org/spreadsheetml/2006/main">
  <numFmts count="1">
    <numFmt numFmtId="164" formatCode="#,##0.00\ _€"/>
  </numFmts>
  <fonts count="19">
    <font>
      <sz val="11"/>
      <color theme="1"/>
      <name val="Calibri"/>
      <family val="2"/>
      <charset val="238"/>
      <scheme val="minor"/>
    </font>
    <font>
      <sz val="2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3" borderId="1" xfId="0" applyFont="1" applyFill="1" applyBorder="1"/>
    <xf numFmtId="0" fontId="4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6" xfId="0" applyFont="1" applyFill="1" applyBorder="1"/>
    <xf numFmtId="0" fontId="4" fillId="3" borderId="7" xfId="0" applyFont="1" applyFill="1" applyBorder="1" applyAlignment="1">
      <alignment horizontal="center"/>
    </xf>
    <xf numFmtId="0" fontId="0" fillId="3" borderId="8" xfId="0" applyFill="1" applyBorder="1"/>
    <xf numFmtId="0" fontId="3" fillId="0" borderId="6" xfId="0" applyFont="1" applyFill="1" applyBorder="1"/>
    <xf numFmtId="4" fontId="3" fillId="0" borderId="7" xfId="0" applyNumberFormat="1" applyFont="1" applyFill="1" applyBorder="1"/>
    <xf numFmtId="0" fontId="4" fillId="2" borderId="6" xfId="0" applyFont="1" applyFill="1" applyBorder="1"/>
    <xf numFmtId="4" fontId="4" fillId="2" borderId="7" xfId="0" applyNumberFormat="1" applyFont="1" applyFill="1" applyBorder="1"/>
    <xf numFmtId="4" fontId="4" fillId="2" borderId="7" xfId="0" applyNumberFormat="1" applyFont="1" applyFill="1" applyBorder="1" applyAlignment="1">
      <alignment horizontal="right"/>
    </xf>
    <xf numFmtId="0" fontId="0" fillId="3" borderId="11" xfId="0" applyFill="1" applyBorder="1"/>
    <xf numFmtId="0" fontId="3" fillId="2" borderId="6" xfId="0" applyFont="1" applyFill="1" applyBorder="1"/>
    <xf numFmtId="4" fontId="3" fillId="2" borderId="7" xfId="0" applyNumberFormat="1" applyFont="1" applyFill="1" applyBorder="1"/>
    <xf numFmtId="4" fontId="3" fillId="2" borderId="7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2" borderId="15" xfId="0" applyFont="1" applyFill="1" applyBorder="1"/>
    <xf numFmtId="4" fontId="3" fillId="2" borderId="15" xfId="0" applyNumberFormat="1" applyFont="1" applyFill="1" applyBorder="1"/>
    <xf numFmtId="0" fontId="4" fillId="2" borderId="15" xfId="0" applyFont="1" applyFill="1" applyBorder="1"/>
    <xf numFmtId="4" fontId="4" fillId="2" borderId="15" xfId="0" applyNumberFormat="1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3" borderId="10" xfId="0" applyFont="1" applyFill="1" applyBorder="1" applyAlignment="1">
      <alignment horizontal="center"/>
    </xf>
    <xf numFmtId="0" fontId="4" fillId="2" borderId="1" xfId="0" applyFont="1" applyFill="1" applyBorder="1"/>
    <xf numFmtId="4" fontId="4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0" fillId="3" borderId="16" xfId="0" applyFill="1" applyBorder="1"/>
    <xf numFmtId="0" fontId="4" fillId="4" borderId="6" xfId="0" applyFont="1" applyFill="1" applyBorder="1"/>
    <xf numFmtId="2" fontId="4" fillId="4" borderId="7" xfId="0" applyNumberFormat="1" applyFont="1" applyFill="1" applyBorder="1"/>
    <xf numFmtId="2" fontId="3" fillId="0" borderId="7" xfId="0" applyNumberFormat="1" applyFont="1" applyFill="1" applyBorder="1"/>
    <xf numFmtId="2" fontId="3" fillId="0" borderId="7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right"/>
    </xf>
    <xf numFmtId="0" fontId="3" fillId="0" borderId="1" xfId="0" applyFont="1" applyFill="1" applyBorder="1"/>
    <xf numFmtId="2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right"/>
    </xf>
    <xf numFmtId="2" fontId="3" fillId="2" borderId="7" xfId="0" applyNumberFormat="1" applyFont="1" applyFill="1" applyBorder="1"/>
    <xf numFmtId="2" fontId="4" fillId="0" borderId="7" xfId="0" applyNumberFormat="1" applyFont="1" applyFill="1" applyBorder="1"/>
    <xf numFmtId="2" fontId="4" fillId="2" borderId="7" xfId="0" applyNumberFormat="1" applyFont="1" applyFill="1" applyBorder="1"/>
    <xf numFmtId="0" fontId="0" fillId="0" borderId="15" xfId="0" applyBorder="1"/>
    <xf numFmtId="2" fontId="4" fillId="0" borderId="7" xfId="0" applyNumberFormat="1" applyFont="1" applyFill="1" applyBorder="1" applyAlignment="1">
      <alignment horizontal="right"/>
    </xf>
    <xf numFmtId="0" fontId="5" fillId="3" borderId="10" xfId="0" applyFont="1" applyFill="1" applyBorder="1" applyAlignment="1">
      <alignment horizontal="center"/>
    </xf>
    <xf numFmtId="0" fontId="3" fillId="3" borderId="15" xfId="0" applyFont="1" applyFill="1" applyBorder="1"/>
    <xf numFmtId="4" fontId="3" fillId="0" borderId="15" xfId="0" applyNumberFormat="1" applyFont="1" applyFill="1" applyBorder="1"/>
    <xf numFmtId="3" fontId="3" fillId="2" borderId="15" xfId="0" applyNumberFormat="1" applyFont="1" applyFill="1" applyBorder="1"/>
    <xf numFmtId="0" fontId="0" fillId="0" borderId="17" xfId="0" applyBorder="1"/>
    <xf numFmtId="4" fontId="4" fillId="0" borderId="15" xfId="0" applyNumberFormat="1" applyFont="1" applyFill="1" applyBorder="1"/>
    <xf numFmtId="4" fontId="3" fillId="2" borderId="16" xfId="0" applyNumberFormat="1" applyFont="1" applyFill="1" applyBorder="1"/>
    <xf numFmtId="4" fontId="3" fillId="2" borderId="18" xfId="0" applyNumberFormat="1" applyFont="1" applyFill="1" applyBorder="1"/>
    <xf numFmtId="0" fontId="3" fillId="2" borderId="19" xfId="0" applyFont="1" applyFill="1" applyBorder="1"/>
    <xf numFmtId="0" fontId="4" fillId="3" borderId="1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2" borderId="17" xfId="0" applyFont="1" applyFill="1" applyBorder="1"/>
    <xf numFmtId="4" fontId="4" fillId="2" borderId="17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10" fillId="2" borderId="7" xfId="0" applyNumberFormat="1" applyFont="1" applyFill="1" applyBorder="1"/>
    <xf numFmtId="164" fontId="11" fillId="0" borderId="3" xfId="0" applyNumberFormat="1" applyFont="1" applyFill="1" applyBorder="1" applyAlignment="1">
      <alignment horizontal="right"/>
    </xf>
    <xf numFmtId="4" fontId="12" fillId="2" borderId="7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Alignment="1"/>
    <xf numFmtId="2" fontId="3" fillId="0" borderId="0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0" fontId="4" fillId="4" borderId="23" xfId="0" applyFont="1" applyFill="1" applyBorder="1"/>
    <xf numFmtId="2" fontId="4" fillId="4" borderId="22" xfId="0" applyNumberFormat="1" applyFont="1" applyFill="1" applyBorder="1"/>
    <xf numFmtId="2" fontId="4" fillId="0" borderId="15" xfId="0" applyNumberFormat="1" applyFont="1" applyFill="1" applyBorder="1"/>
    <xf numFmtId="0" fontId="4" fillId="4" borderId="1" xfId="0" applyFont="1" applyFill="1" applyBorder="1"/>
    <xf numFmtId="2" fontId="4" fillId="4" borderId="2" xfId="0" applyNumberFormat="1" applyFont="1" applyFill="1" applyBorder="1"/>
    <xf numFmtId="0" fontId="3" fillId="3" borderId="23" xfId="0" applyFont="1" applyFill="1" applyBorder="1"/>
    <xf numFmtId="0" fontId="2" fillId="3" borderId="12" xfId="0" applyFont="1" applyFill="1" applyBorder="1" applyAlignment="1">
      <alignment horizontal="center"/>
    </xf>
    <xf numFmtId="0" fontId="0" fillId="3" borderId="24" xfId="0" applyFill="1" applyBorder="1"/>
    <xf numFmtId="0" fontId="0" fillId="3" borderId="25" xfId="0" applyFill="1" applyBorder="1"/>
    <xf numFmtId="4" fontId="3" fillId="0" borderId="2" xfId="0" applyNumberFormat="1" applyFont="1" applyFill="1" applyBorder="1"/>
    <xf numFmtId="3" fontId="3" fillId="0" borderId="13" xfId="0" applyNumberFormat="1" applyFont="1" applyFill="1" applyBorder="1" applyAlignment="1">
      <alignment horizontal="right"/>
    </xf>
    <xf numFmtId="164" fontId="3" fillId="0" borderId="26" xfId="0" applyNumberFormat="1" applyFont="1" applyFill="1" applyBorder="1" applyAlignment="1">
      <alignment horizontal="right"/>
    </xf>
    <xf numFmtId="164" fontId="3" fillId="0" borderId="27" xfId="0" applyNumberFormat="1" applyFont="1" applyFill="1" applyBorder="1" applyAlignment="1">
      <alignment horizontal="right"/>
    </xf>
    <xf numFmtId="4" fontId="9" fillId="2" borderId="15" xfId="0" applyNumberFormat="1" applyFont="1" applyFill="1" applyBorder="1"/>
    <xf numFmtId="3" fontId="3" fillId="2" borderId="15" xfId="0" applyNumberFormat="1" applyFont="1" applyFill="1" applyBorder="1" applyAlignment="1">
      <alignment horizontal="right"/>
    </xf>
    <xf numFmtId="164" fontId="3" fillId="2" borderId="15" xfId="0" applyNumberFormat="1" applyFont="1" applyFill="1" applyBorder="1" applyAlignment="1">
      <alignment horizontal="right"/>
    </xf>
    <xf numFmtId="0" fontId="0" fillId="3" borderId="28" xfId="0" applyFill="1" applyBorder="1"/>
    <xf numFmtId="0" fontId="3" fillId="2" borderId="29" xfId="0" applyFont="1" applyFill="1" applyBorder="1"/>
    <xf numFmtId="4" fontId="9" fillId="2" borderId="26" xfId="0" applyNumberFormat="1" applyFont="1" applyFill="1" applyBorder="1"/>
    <xf numFmtId="3" fontId="3" fillId="2" borderId="26" xfId="0" applyNumberFormat="1" applyFont="1" applyFill="1" applyBorder="1" applyAlignment="1">
      <alignment horizontal="right"/>
    </xf>
    <xf numFmtId="164" fontId="3" fillId="2" borderId="26" xfId="0" applyNumberFormat="1" applyFont="1" applyFill="1" applyBorder="1" applyAlignment="1">
      <alignment horizontal="right"/>
    </xf>
    <xf numFmtId="0" fontId="3" fillId="2" borderId="30" xfId="0" applyFont="1" applyFill="1" applyBorder="1"/>
    <xf numFmtId="0" fontId="3" fillId="2" borderId="32" xfId="0" applyFont="1" applyFill="1" applyBorder="1"/>
    <xf numFmtId="4" fontId="9" fillId="2" borderId="27" xfId="0" applyNumberFormat="1" applyFont="1" applyFill="1" applyBorder="1"/>
    <xf numFmtId="3" fontId="3" fillId="2" borderId="27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0" fontId="2" fillId="3" borderId="28" xfId="0" applyFont="1" applyFill="1" applyBorder="1" applyAlignment="1">
      <alignment horizontal="center"/>
    </xf>
    <xf numFmtId="4" fontId="3" fillId="2" borderId="26" xfId="0" applyNumberFormat="1" applyFont="1" applyFill="1" applyBorder="1"/>
    <xf numFmtId="0" fontId="3" fillId="2" borderId="26" xfId="0" applyFont="1" applyFill="1" applyBorder="1" applyAlignment="1">
      <alignment horizontal="right"/>
    </xf>
    <xf numFmtId="0" fontId="0" fillId="2" borderId="3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3" fillId="2" borderId="27" xfId="0" applyFont="1" applyFill="1" applyBorder="1"/>
    <xf numFmtId="0" fontId="3" fillId="2" borderId="27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0" fillId="2" borderId="34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0" borderId="20" xfId="0" applyFont="1" applyFill="1" applyBorder="1"/>
    <xf numFmtId="4" fontId="4" fillId="0" borderId="6" xfId="0" applyNumberFormat="1" applyFont="1" applyFill="1" applyBorder="1"/>
    <xf numFmtId="164" fontId="3" fillId="0" borderId="15" xfId="0" applyNumberFormat="1" applyFont="1" applyFill="1" applyBorder="1" applyAlignment="1"/>
    <xf numFmtId="0" fontId="3" fillId="0" borderId="29" xfId="0" applyFont="1" applyFill="1" applyBorder="1"/>
    <xf numFmtId="0" fontId="3" fillId="0" borderId="26" xfId="0" applyFont="1" applyFill="1" applyBorder="1" applyAlignment="1">
      <alignment horizontal="center"/>
    </xf>
    <xf numFmtId="164" fontId="3" fillId="0" borderId="26" xfId="0" applyNumberFormat="1" applyFont="1" applyFill="1" applyBorder="1" applyAlignment="1"/>
    <xf numFmtId="0" fontId="3" fillId="0" borderId="30" xfId="0" applyFont="1" applyFill="1" applyBorder="1"/>
    <xf numFmtId="0" fontId="3" fillId="0" borderId="32" xfId="0" applyFont="1" applyFill="1" applyBorder="1"/>
    <xf numFmtId="4" fontId="3" fillId="0" borderId="27" xfId="0" applyNumberFormat="1" applyFont="1" applyFill="1" applyBorder="1"/>
    <xf numFmtId="164" fontId="3" fillId="0" borderId="27" xfId="0" applyNumberFormat="1" applyFont="1" applyFill="1" applyBorder="1" applyAlignment="1"/>
    <xf numFmtId="0" fontId="3" fillId="2" borderId="0" xfId="0" applyFont="1" applyFill="1" applyAlignment="1">
      <alignment horizontal="center"/>
    </xf>
    <xf numFmtId="0" fontId="4" fillId="2" borderId="21" xfId="0" applyFont="1" applyFill="1" applyBorder="1"/>
    <xf numFmtId="4" fontId="4" fillId="2" borderId="35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0" fillId="3" borderId="1" xfId="0" applyFill="1" applyBorder="1"/>
    <xf numFmtId="4" fontId="4" fillId="2" borderId="35" xfId="0" applyNumberFormat="1" applyFont="1" applyFill="1" applyBorder="1" applyAlignment="1">
      <alignment horizontal="right"/>
    </xf>
    <xf numFmtId="4" fontId="4" fillId="2" borderId="36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2" fontId="4" fillId="4" borderId="7" xfId="0" applyNumberFormat="1" applyFont="1" applyFill="1" applyBorder="1" applyAlignment="1">
      <alignment horizontal="right"/>
    </xf>
    <xf numFmtId="2" fontId="3" fillId="0" borderId="14" xfId="0" applyNumberFormat="1" applyFont="1" applyFill="1" applyBorder="1" applyAlignment="1">
      <alignment horizontal="right"/>
    </xf>
    <xf numFmtId="2" fontId="4" fillId="4" borderId="22" xfId="0" applyNumberFormat="1" applyFont="1" applyFill="1" applyBorder="1" applyAlignment="1">
      <alignment horizontal="right"/>
    </xf>
    <xf numFmtId="2" fontId="3" fillId="0" borderId="15" xfId="0" applyNumberFormat="1" applyFont="1" applyFill="1" applyBorder="1" applyAlignment="1">
      <alignment horizontal="right"/>
    </xf>
    <xf numFmtId="2" fontId="4" fillId="0" borderId="15" xfId="0" applyNumberFormat="1" applyFont="1" applyFill="1" applyBorder="1" applyAlignment="1">
      <alignment horizontal="right"/>
    </xf>
    <xf numFmtId="2" fontId="3" fillId="2" borderId="7" xfId="0" applyNumberFormat="1" applyFont="1" applyFill="1" applyBorder="1" applyAlignment="1">
      <alignment horizontal="right"/>
    </xf>
    <xf numFmtId="2" fontId="4" fillId="4" borderId="2" xfId="0" applyNumberFormat="1" applyFont="1" applyFill="1" applyBorder="1" applyAlignment="1">
      <alignment horizontal="right"/>
    </xf>
    <xf numFmtId="2" fontId="13" fillId="4" borderId="2" xfId="0" applyNumberFormat="1" applyFont="1" applyFill="1" applyBorder="1" applyAlignment="1">
      <alignment horizontal="right"/>
    </xf>
    <xf numFmtId="2" fontId="4" fillId="2" borderId="7" xfId="0" applyNumberFormat="1" applyFont="1" applyFill="1" applyBorder="1" applyAlignment="1">
      <alignment horizontal="right"/>
    </xf>
    <xf numFmtId="0" fontId="2" fillId="3" borderId="1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4" fillId="0" borderId="6" xfId="0" applyNumberFormat="1" applyFont="1" applyFill="1" applyBorder="1" applyAlignment="1"/>
    <xf numFmtId="4" fontId="4" fillId="0" borderId="7" xfId="0" applyNumberFormat="1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0" borderId="0" xfId="0" applyBorder="1" applyAlignment="1"/>
    <xf numFmtId="0" fontId="2" fillId="3" borderId="5" xfId="0" applyFont="1" applyFill="1" applyBorder="1"/>
    <xf numFmtId="3" fontId="9" fillId="2" borderId="26" xfId="0" applyNumberFormat="1" applyFont="1" applyFill="1" applyBorder="1" applyAlignment="1">
      <alignment horizontal="right"/>
    </xf>
    <xf numFmtId="3" fontId="9" fillId="2" borderId="15" xfId="0" applyNumberFormat="1" applyFont="1" applyFill="1" applyBorder="1" applyAlignment="1">
      <alignment horizontal="right"/>
    </xf>
    <xf numFmtId="3" fontId="9" fillId="2" borderId="27" xfId="0" applyNumberFormat="1" applyFont="1" applyFill="1" applyBorder="1" applyAlignment="1">
      <alignment horizontal="right"/>
    </xf>
    <xf numFmtId="4" fontId="3" fillId="2" borderId="26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4" fillId="4" borderId="7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4" fillId="4" borderId="22" xfId="0" applyNumberFormat="1" applyFont="1" applyFill="1" applyBorder="1" applyAlignment="1">
      <alignment horizontal="right"/>
    </xf>
    <xf numFmtId="4" fontId="3" fillId="0" borderId="15" xfId="0" applyNumberFormat="1" applyFont="1" applyFill="1" applyBorder="1" applyAlignment="1">
      <alignment horizontal="right"/>
    </xf>
    <xf numFmtId="4" fontId="13" fillId="4" borderId="2" xfId="0" applyNumberFormat="1" applyFont="1" applyFill="1" applyBorder="1" applyAlignment="1">
      <alignment horizontal="right"/>
    </xf>
    <xf numFmtId="4" fontId="16" fillId="2" borderId="7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4" fontId="3" fillId="2" borderId="33" xfId="0" applyNumberFormat="1" applyFont="1" applyFill="1" applyBorder="1" applyAlignment="1">
      <alignment horizontal="right"/>
    </xf>
    <xf numFmtId="4" fontId="3" fillId="2" borderId="15" xfId="0" applyNumberFormat="1" applyFont="1" applyFill="1" applyBorder="1" applyAlignment="1">
      <alignment horizontal="right"/>
    </xf>
    <xf numFmtId="4" fontId="3" fillId="2" borderId="27" xfId="0" applyNumberFormat="1" applyFont="1" applyFill="1" applyBorder="1" applyAlignment="1">
      <alignment horizontal="right"/>
    </xf>
    <xf numFmtId="164" fontId="17" fillId="0" borderId="26" xfId="0" applyNumberFormat="1" applyFont="1" applyFill="1" applyBorder="1" applyAlignment="1"/>
    <xf numFmtId="164" fontId="17" fillId="0" borderId="5" xfId="0" applyNumberFormat="1" applyFont="1" applyBorder="1" applyAlignment="1"/>
    <xf numFmtId="164" fontId="17" fillId="0" borderId="15" xfId="0" applyNumberFormat="1" applyFont="1" applyFill="1" applyBorder="1" applyAlignment="1"/>
    <xf numFmtId="164" fontId="17" fillId="0" borderId="31" xfId="0" applyNumberFormat="1" applyFont="1" applyBorder="1" applyAlignment="1"/>
    <xf numFmtId="164" fontId="17" fillId="0" borderId="27" xfId="0" applyNumberFormat="1" applyFont="1" applyFill="1" applyBorder="1" applyAlignment="1"/>
    <xf numFmtId="164" fontId="17" fillId="0" borderId="9" xfId="0" applyNumberFormat="1" applyFont="1" applyBorder="1" applyAlignment="1"/>
    <xf numFmtId="0" fontId="17" fillId="0" borderId="0" xfId="0" applyFont="1"/>
    <xf numFmtId="4" fontId="4" fillId="4" borderId="2" xfId="0" applyNumberFormat="1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0" fontId="18" fillId="0" borderId="0" xfId="0" applyFont="1"/>
    <xf numFmtId="2" fontId="10" fillId="4" borderId="7" xfId="0" applyNumberFormat="1" applyFont="1" applyFill="1" applyBorder="1" applyAlignment="1">
      <alignment horizontal="right"/>
    </xf>
    <xf numFmtId="2" fontId="10" fillId="4" borderId="22" xfId="0" applyNumberFormat="1" applyFont="1" applyFill="1" applyBorder="1" applyAlignment="1">
      <alignment horizontal="right"/>
    </xf>
    <xf numFmtId="2" fontId="10" fillId="4" borderId="2" xfId="0" applyNumberFormat="1" applyFont="1" applyFill="1" applyBorder="1" applyAlignment="1">
      <alignment horizontal="right"/>
    </xf>
    <xf numFmtId="4" fontId="10" fillId="4" borderId="7" xfId="0" applyNumberFormat="1" applyFont="1" applyFill="1" applyBorder="1" applyAlignment="1">
      <alignment horizontal="right"/>
    </xf>
    <xf numFmtId="4" fontId="10" fillId="0" borderId="7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wrapText="1"/>
    </xf>
    <xf numFmtId="0" fontId="0" fillId="0" borderId="0" xfId="0" applyAlignment="1"/>
    <xf numFmtId="4" fontId="0" fillId="0" borderId="17" xfId="0" applyNumberFormat="1" applyBorder="1"/>
    <xf numFmtId="4" fontId="0" fillId="0" borderId="15" xfId="0" applyNumberFormat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6"/>
  <sheetViews>
    <sheetView tabSelected="1" workbookViewId="0">
      <selection activeCell="F3" sqref="F3"/>
    </sheetView>
  </sheetViews>
  <sheetFormatPr defaultRowHeight="15"/>
  <cols>
    <col min="1" max="1" width="37.85546875" customWidth="1"/>
    <col min="2" max="2" width="10.28515625" hidden="1" customWidth="1"/>
    <col min="3" max="3" width="11.7109375" customWidth="1"/>
    <col min="4" max="4" width="10.42578125" hidden="1" customWidth="1"/>
    <col min="5" max="5" width="11.140625" customWidth="1"/>
    <col min="6" max="6" width="11.7109375" customWidth="1"/>
    <col min="7" max="7" width="12.28515625" customWidth="1"/>
    <col min="8" max="8" width="13.7109375" customWidth="1"/>
    <col min="9" max="9" width="13.5703125" customWidth="1"/>
    <col min="10" max="10" width="13.140625" customWidth="1"/>
  </cols>
  <sheetData>
    <row r="1" spans="1:10" ht="24.75" customHeight="1">
      <c r="A1" s="201" t="s">
        <v>120</v>
      </c>
      <c r="B1" s="201"/>
      <c r="C1" s="201"/>
      <c r="D1" s="201"/>
      <c r="E1" s="201"/>
      <c r="F1" s="2"/>
      <c r="G1" s="2"/>
      <c r="H1" s="82"/>
      <c r="I1" s="82"/>
    </row>
    <row r="2" spans="1:10" ht="50.25" customHeight="1">
      <c r="A2" s="202" t="s">
        <v>131</v>
      </c>
      <c r="B2" s="203"/>
      <c r="C2" s="203"/>
      <c r="D2" s="203"/>
      <c r="E2" s="203"/>
      <c r="F2" s="203"/>
      <c r="G2" s="203"/>
      <c r="H2" s="203"/>
      <c r="I2" s="203"/>
    </row>
    <row r="3" spans="1:10" ht="25.5">
      <c r="A3" s="74"/>
      <c r="B3" s="83"/>
      <c r="C3" s="162"/>
      <c r="D3" s="162"/>
      <c r="E3" s="162"/>
      <c r="F3" s="162"/>
      <c r="G3" s="162"/>
      <c r="H3" s="162"/>
      <c r="I3" s="162"/>
    </row>
    <row r="4" spans="1:10" ht="25.5">
      <c r="A4" s="74" t="s">
        <v>90</v>
      </c>
      <c r="B4" s="74"/>
      <c r="C4" s="74"/>
      <c r="D4" s="74"/>
      <c r="E4" s="74"/>
      <c r="F4" s="2"/>
      <c r="G4" s="2"/>
      <c r="H4" s="1"/>
      <c r="I4" s="1"/>
    </row>
    <row r="5" spans="1:10" ht="15.75" thickBot="1">
      <c r="A5" s="3"/>
      <c r="B5" s="4">
        <v>2016</v>
      </c>
      <c r="C5" s="4">
        <v>2022</v>
      </c>
      <c r="D5" s="4">
        <v>2017</v>
      </c>
      <c r="E5" s="4">
        <v>2023</v>
      </c>
      <c r="F5" s="2">
        <v>2024</v>
      </c>
      <c r="G5" s="2">
        <v>2024</v>
      </c>
      <c r="H5" s="2">
        <v>2025</v>
      </c>
      <c r="I5" s="73">
        <v>2026</v>
      </c>
      <c r="J5" s="2">
        <v>2027</v>
      </c>
    </row>
    <row r="6" spans="1:10" ht="15.75" thickBot="1">
      <c r="A6" s="5" t="s">
        <v>0</v>
      </c>
      <c r="B6" s="6" t="s">
        <v>1</v>
      </c>
      <c r="C6" s="6" t="s">
        <v>1</v>
      </c>
      <c r="D6" s="6" t="s">
        <v>2</v>
      </c>
      <c r="E6" s="6" t="s">
        <v>1</v>
      </c>
      <c r="F6" s="161" t="s">
        <v>3</v>
      </c>
      <c r="G6" s="161" t="s">
        <v>4</v>
      </c>
      <c r="H6" s="8" t="s">
        <v>5</v>
      </c>
      <c r="I6" s="163" t="s">
        <v>5</v>
      </c>
      <c r="J6" s="163" t="s">
        <v>5</v>
      </c>
    </row>
    <row r="7" spans="1:10" ht="15.75" thickBot="1">
      <c r="A7" s="94"/>
      <c r="B7" s="86" t="s">
        <v>6</v>
      </c>
      <c r="C7" s="86" t="s">
        <v>6</v>
      </c>
      <c r="D7" s="86" t="s">
        <v>7</v>
      </c>
      <c r="E7" s="86" t="s">
        <v>6</v>
      </c>
      <c r="F7" s="161"/>
      <c r="G7" s="161" t="s">
        <v>119</v>
      </c>
      <c r="H7" s="96"/>
      <c r="I7" s="97"/>
      <c r="J7" s="97"/>
    </row>
    <row r="8" spans="1:10" ht="15.75" thickBot="1">
      <c r="A8" s="50" t="s">
        <v>122</v>
      </c>
      <c r="B8" s="98">
        <v>494825.92</v>
      </c>
      <c r="C8" s="100">
        <v>777950.56</v>
      </c>
      <c r="D8" s="99">
        <v>546937</v>
      </c>
      <c r="E8" s="100">
        <v>748980.62</v>
      </c>
      <c r="F8" s="176">
        <v>771567</v>
      </c>
      <c r="G8" s="176">
        <v>734400</v>
      </c>
      <c r="H8" s="80">
        <v>536287</v>
      </c>
      <c r="I8" s="80">
        <v>576240</v>
      </c>
      <c r="J8" s="80">
        <v>605745</v>
      </c>
    </row>
    <row r="9" spans="1:10" ht="15.75" thickBot="1">
      <c r="A9" s="12" t="s">
        <v>123</v>
      </c>
      <c r="B9" s="13">
        <v>16860.490000000002</v>
      </c>
      <c r="C9" s="87">
        <v>14721.03</v>
      </c>
      <c r="D9" s="85">
        <v>14000</v>
      </c>
      <c r="E9" s="87">
        <v>15322.62</v>
      </c>
      <c r="F9" s="176">
        <v>10400</v>
      </c>
      <c r="G9" s="176">
        <v>19510</v>
      </c>
      <c r="H9" s="78">
        <v>10600</v>
      </c>
      <c r="I9" s="78">
        <v>10600</v>
      </c>
      <c r="J9" s="78">
        <v>10600</v>
      </c>
    </row>
    <row r="10" spans="1:10" ht="15.75" thickBot="1">
      <c r="A10" s="12" t="s">
        <v>124</v>
      </c>
      <c r="B10" s="13">
        <v>427047.08</v>
      </c>
      <c r="C10" s="101">
        <v>748641.08</v>
      </c>
      <c r="D10" s="85">
        <v>318235</v>
      </c>
      <c r="E10" s="101">
        <v>913922.93</v>
      </c>
      <c r="F10" s="176">
        <v>713066</v>
      </c>
      <c r="G10" s="176">
        <v>836743</v>
      </c>
      <c r="H10" s="78">
        <v>1014066</v>
      </c>
      <c r="I10" s="78">
        <v>1014066</v>
      </c>
      <c r="J10" s="78">
        <v>1014066</v>
      </c>
    </row>
    <row r="11" spans="1:10" ht="15.75" thickBot="1">
      <c r="A11" s="14" t="s">
        <v>8</v>
      </c>
      <c r="B11" s="15">
        <f>SUM(B8:B10)</f>
        <v>938733.49</v>
      </c>
      <c r="C11" s="88">
        <f>SUM(C8:C10)</f>
        <v>1541312.67</v>
      </c>
      <c r="D11" s="16">
        <f>SUM(D8:D10)</f>
        <v>879172</v>
      </c>
      <c r="E11" s="88">
        <v>1678226.17</v>
      </c>
      <c r="F11" s="81">
        <f>SUM(F8:F10)</f>
        <v>1495033</v>
      </c>
      <c r="G11" s="81">
        <f>G8+G9+G10</f>
        <v>1590653</v>
      </c>
      <c r="H11" s="79">
        <f>SUM(H8:H10)</f>
        <v>1560953</v>
      </c>
      <c r="I11" s="79">
        <f>SUM(I8:I10)</f>
        <v>1600906</v>
      </c>
      <c r="J11" s="79">
        <f>SUM(J8:J10)</f>
        <v>1630411</v>
      </c>
    </row>
    <row r="12" spans="1:10">
      <c r="A12" s="3"/>
      <c r="B12" s="3"/>
      <c r="C12" s="135"/>
      <c r="D12" s="135"/>
      <c r="E12" s="135"/>
      <c r="F12" s="2"/>
      <c r="G12" s="2"/>
      <c r="H12" s="82"/>
      <c r="I12" s="82"/>
      <c r="J12" s="82"/>
    </row>
    <row r="13" spans="1:10" ht="15.75" thickBot="1">
      <c r="A13" s="3"/>
      <c r="B13" s="4">
        <v>2016</v>
      </c>
      <c r="C13" s="4">
        <v>2022</v>
      </c>
      <c r="D13" s="4">
        <v>2017</v>
      </c>
      <c r="E13" s="4">
        <v>2023</v>
      </c>
      <c r="F13" s="2">
        <v>2024</v>
      </c>
      <c r="G13" s="2">
        <v>2024</v>
      </c>
      <c r="H13" s="2">
        <v>2025</v>
      </c>
      <c r="I13" s="73">
        <v>2026</v>
      </c>
      <c r="J13" s="73">
        <v>2027</v>
      </c>
    </row>
    <row r="14" spans="1:10" ht="15.75" thickBot="1">
      <c r="A14" s="5" t="s">
        <v>9</v>
      </c>
      <c r="B14" s="6" t="s">
        <v>1</v>
      </c>
      <c r="C14" s="6" t="s">
        <v>1</v>
      </c>
      <c r="D14" s="6" t="s">
        <v>2</v>
      </c>
      <c r="E14" s="6" t="s">
        <v>1</v>
      </c>
      <c r="F14" s="7" t="s">
        <v>5</v>
      </c>
      <c r="G14" s="161" t="s">
        <v>4</v>
      </c>
      <c r="H14" s="22" t="s">
        <v>5</v>
      </c>
      <c r="I14" s="58" t="s">
        <v>5</v>
      </c>
      <c r="J14" s="58" t="s">
        <v>5</v>
      </c>
    </row>
    <row r="15" spans="1:10" ht="15.75" thickBot="1">
      <c r="A15" s="94"/>
      <c r="B15" s="86" t="s">
        <v>6</v>
      </c>
      <c r="C15" s="86" t="s">
        <v>6</v>
      </c>
      <c r="D15" s="86" t="s">
        <v>10</v>
      </c>
      <c r="E15" s="86" t="s">
        <v>6</v>
      </c>
      <c r="F15" s="95"/>
      <c r="G15" s="161" t="s">
        <v>121</v>
      </c>
      <c r="H15" s="105"/>
      <c r="I15" s="105"/>
      <c r="J15" s="105"/>
    </row>
    <row r="16" spans="1:10">
      <c r="A16" s="106" t="s">
        <v>125</v>
      </c>
      <c r="B16" s="107">
        <v>6198.98</v>
      </c>
      <c r="C16" s="164">
        <v>8051</v>
      </c>
      <c r="D16" s="108"/>
      <c r="E16" s="109">
        <v>5119.6000000000004</v>
      </c>
      <c r="F16" s="167">
        <v>3666</v>
      </c>
      <c r="G16" s="167">
        <v>3262</v>
      </c>
      <c r="H16" s="109">
        <v>2990</v>
      </c>
      <c r="I16" s="109">
        <v>2990</v>
      </c>
      <c r="J16" s="109">
        <v>2990</v>
      </c>
    </row>
    <row r="17" spans="1:10">
      <c r="A17" s="110" t="s">
        <v>126</v>
      </c>
      <c r="B17" s="102">
        <v>13710.72</v>
      </c>
      <c r="C17" s="165">
        <v>29631.23</v>
      </c>
      <c r="D17" s="103"/>
      <c r="E17" s="104">
        <v>30683.5</v>
      </c>
      <c r="F17" s="179">
        <v>38510</v>
      </c>
      <c r="G17" s="179">
        <v>33050</v>
      </c>
      <c r="H17" s="104">
        <v>53990</v>
      </c>
      <c r="I17" s="104">
        <v>53990</v>
      </c>
      <c r="J17" s="104">
        <v>53990</v>
      </c>
    </row>
    <row r="18" spans="1:10">
      <c r="A18" s="110" t="s">
        <v>127</v>
      </c>
      <c r="B18" s="102"/>
      <c r="C18" s="165">
        <v>42673.94</v>
      </c>
      <c r="D18" s="103"/>
      <c r="E18" s="104">
        <v>48264.83</v>
      </c>
      <c r="F18" s="179">
        <v>22000</v>
      </c>
      <c r="G18" s="179">
        <v>37485</v>
      </c>
      <c r="H18" s="104">
        <v>40000</v>
      </c>
      <c r="I18" s="104">
        <v>40000</v>
      </c>
      <c r="J18" s="104">
        <v>40000</v>
      </c>
    </row>
    <row r="19" spans="1:10" ht="15.75" thickBot="1">
      <c r="A19" s="111" t="s">
        <v>128</v>
      </c>
      <c r="B19" s="112">
        <v>11170.45</v>
      </c>
      <c r="C19" s="166">
        <v>1027</v>
      </c>
      <c r="D19" s="113"/>
      <c r="E19" s="114">
        <v>0</v>
      </c>
      <c r="F19" s="180">
        <v>0</v>
      </c>
      <c r="G19" s="180">
        <v>0</v>
      </c>
      <c r="H19" s="114">
        <v>0</v>
      </c>
      <c r="I19" s="177">
        <v>0</v>
      </c>
      <c r="J19" s="177">
        <v>0</v>
      </c>
    </row>
    <row r="20" spans="1:10" ht="15.75" thickBot="1">
      <c r="A20" s="14" t="s">
        <v>8</v>
      </c>
      <c r="B20" s="77">
        <v>21080.15</v>
      </c>
      <c r="C20" s="16">
        <v>82624.42</v>
      </c>
      <c r="D20" s="16">
        <f>SUM(D16:D19)</f>
        <v>0</v>
      </c>
      <c r="E20" s="16">
        <v>84067.93</v>
      </c>
      <c r="F20" s="81">
        <v>64176</v>
      </c>
      <c r="G20" s="81">
        <f>G16+G17+G18</f>
        <v>73797</v>
      </c>
      <c r="H20" s="16">
        <f>H16+H17+H18+H19</f>
        <v>96980</v>
      </c>
      <c r="I20" s="16">
        <f>I16+I17+I18+I19</f>
        <v>96980</v>
      </c>
      <c r="J20" s="16">
        <f>J16+J17+J18+J19</f>
        <v>96980</v>
      </c>
    </row>
    <row r="21" spans="1:10">
      <c r="A21" s="3"/>
      <c r="B21" s="3"/>
      <c r="C21" s="3"/>
      <c r="D21" s="3"/>
      <c r="E21" s="3"/>
      <c r="F21" s="2"/>
      <c r="G21" s="2"/>
      <c r="H21" s="1"/>
      <c r="I21" s="1"/>
      <c r="J21" s="1"/>
    </row>
    <row r="22" spans="1:10" ht="15.75" thickBot="1">
      <c r="A22" s="3"/>
      <c r="B22" s="4">
        <v>2016</v>
      </c>
      <c r="C22" s="4">
        <v>2022</v>
      </c>
      <c r="D22" s="4">
        <v>2017</v>
      </c>
      <c r="E22" s="4">
        <v>2023</v>
      </c>
      <c r="F22" s="21">
        <v>2024</v>
      </c>
      <c r="G22" s="21">
        <v>2024</v>
      </c>
      <c r="H22" s="2">
        <v>2025</v>
      </c>
      <c r="I22" s="73">
        <v>2026</v>
      </c>
      <c r="J22" s="73">
        <v>2027</v>
      </c>
    </row>
    <row r="23" spans="1:10" ht="15.75" thickBot="1">
      <c r="A23" s="5" t="s">
        <v>11</v>
      </c>
      <c r="B23" s="6" t="s">
        <v>1</v>
      </c>
      <c r="C23" s="6" t="s">
        <v>1</v>
      </c>
      <c r="D23" s="6" t="s">
        <v>2</v>
      </c>
      <c r="E23" s="6" t="s">
        <v>1</v>
      </c>
      <c r="F23" s="22" t="s">
        <v>5</v>
      </c>
      <c r="G23" s="161" t="s">
        <v>4</v>
      </c>
      <c r="H23" s="22" t="s">
        <v>5</v>
      </c>
      <c r="I23" s="156" t="s">
        <v>5</v>
      </c>
      <c r="J23" s="156" t="s">
        <v>5</v>
      </c>
    </row>
    <row r="24" spans="1:10" ht="15.75" thickBot="1">
      <c r="A24" s="5"/>
      <c r="B24" s="86" t="s">
        <v>6</v>
      </c>
      <c r="C24" s="86" t="s">
        <v>6</v>
      </c>
      <c r="D24" s="86" t="s">
        <v>10</v>
      </c>
      <c r="E24" s="86" t="s">
        <v>6</v>
      </c>
      <c r="F24" s="115"/>
      <c r="G24" s="161" t="s">
        <v>121</v>
      </c>
      <c r="H24" s="105"/>
      <c r="I24" s="105"/>
      <c r="J24" s="105"/>
    </row>
    <row r="25" spans="1:10">
      <c r="A25" s="106" t="s">
        <v>12</v>
      </c>
      <c r="B25" s="116">
        <v>620</v>
      </c>
      <c r="C25" s="117">
        <v>0</v>
      </c>
      <c r="D25" s="117">
        <v>0</v>
      </c>
      <c r="E25" s="167">
        <v>20893.16</v>
      </c>
      <c r="F25" s="117">
        <v>0</v>
      </c>
      <c r="G25" s="178">
        <v>6740</v>
      </c>
      <c r="H25" s="118">
        <v>0</v>
      </c>
      <c r="I25" s="119">
        <v>0</v>
      </c>
      <c r="J25" s="119">
        <v>0</v>
      </c>
    </row>
    <row r="26" spans="1:10" ht="15.75" thickBot="1">
      <c r="A26" s="111" t="s">
        <v>13</v>
      </c>
      <c r="B26" s="120">
        <v>0</v>
      </c>
      <c r="C26" s="121">
        <v>0</v>
      </c>
      <c r="D26" s="121">
        <v>0</v>
      </c>
      <c r="E26" s="121">
        <v>0</v>
      </c>
      <c r="F26" s="122">
        <v>0</v>
      </c>
      <c r="G26" s="158">
        <v>0</v>
      </c>
      <c r="H26" s="123">
        <v>0</v>
      </c>
      <c r="I26" s="124">
        <v>0</v>
      </c>
      <c r="J26" s="124">
        <v>0</v>
      </c>
    </row>
    <row r="27" spans="1:10" ht="15.75" thickBot="1">
      <c r="A27" s="136" t="s">
        <v>8</v>
      </c>
      <c r="B27" s="137">
        <f>B25+B26</f>
        <v>620</v>
      </c>
      <c r="C27" s="140">
        <f>C26</f>
        <v>0</v>
      </c>
      <c r="D27" s="140">
        <f t="shared" ref="D27:I27" si="0">D25+D26</f>
        <v>0</v>
      </c>
      <c r="E27" s="140">
        <f t="shared" si="0"/>
        <v>20893.16</v>
      </c>
      <c r="F27" s="140">
        <f t="shared" si="0"/>
        <v>0</v>
      </c>
      <c r="G27" s="140">
        <v>6740</v>
      </c>
      <c r="H27" s="140">
        <f t="shared" si="0"/>
        <v>0</v>
      </c>
      <c r="I27" s="141">
        <f t="shared" si="0"/>
        <v>0</v>
      </c>
      <c r="J27" s="141">
        <f t="shared" ref="J27" si="1">J25+J26</f>
        <v>0</v>
      </c>
    </row>
    <row r="28" spans="1:10">
      <c r="A28" s="28"/>
      <c r="B28" s="28"/>
      <c r="C28" s="29"/>
      <c r="D28" s="30"/>
      <c r="E28" s="30"/>
      <c r="F28" s="31"/>
      <c r="G28" s="31"/>
      <c r="H28" s="32"/>
      <c r="I28" s="32"/>
      <c r="J28" s="32"/>
    </row>
    <row r="29" spans="1:10" ht="15.75" thickBot="1">
      <c r="A29" s="28"/>
      <c r="B29" s="4">
        <v>2016</v>
      </c>
      <c r="C29" s="4">
        <v>2022</v>
      </c>
      <c r="D29" s="4">
        <v>2017</v>
      </c>
      <c r="E29" s="4">
        <v>2023</v>
      </c>
      <c r="F29" s="2">
        <v>2024</v>
      </c>
      <c r="G29" s="2">
        <v>2024</v>
      </c>
      <c r="H29" s="2">
        <v>2025</v>
      </c>
      <c r="I29" s="73">
        <v>2026</v>
      </c>
      <c r="J29" s="73">
        <v>2027</v>
      </c>
    </row>
    <row r="30" spans="1:10" ht="15.75" thickBot="1">
      <c r="A30" s="5" t="s">
        <v>14</v>
      </c>
      <c r="B30" s="6" t="s">
        <v>1</v>
      </c>
      <c r="C30" s="6" t="s">
        <v>1</v>
      </c>
      <c r="D30" s="6" t="s">
        <v>15</v>
      </c>
      <c r="E30" s="6" t="s">
        <v>1</v>
      </c>
      <c r="F30" s="7" t="s">
        <v>5</v>
      </c>
      <c r="G30" s="161" t="s">
        <v>4</v>
      </c>
      <c r="H30" s="22" t="s">
        <v>5</v>
      </c>
      <c r="I30" s="22" t="s">
        <v>5</v>
      </c>
      <c r="J30" s="22" t="s">
        <v>5</v>
      </c>
    </row>
    <row r="31" spans="1:10" ht="15.75" thickBot="1">
      <c r="A31" s="94"/>
      <c r="B31" s="86" t="s">
        <v>6</v>
      </c>
      <c r="C31" s="86" t="s">
        <v>6</v>
      </c>
      <c r="D31" s="86" t="s">
        <v>16</v>
      </c>
      <c r="E31" s="86" t="s">
        <v>6</v>
      </c>
      <c r="F31" s="95"/>
      <c r="G31" s="161" t="s">
        <v>121</v>
      </c>
      <c r="H31" s="105"/>
      <c r="I31" s="105"/>
      <c r="J31" s="105"/>
    </row>
    <row r="32" spans="1:10" ht="16.5">
      <c r="A32" s="128" t="s">
        <v>17</v>
      </c>
      <c r="B32" s="129"/>
      <c r="C32" s="130">
        <v>0</v>
      </c>
      <c r="D32" s="130">
        <v>70933.05</v>
      </c>
      <c r="E32" s="130">
        <v>0</v>
      </c>
      <c r="F32" s="130">
        <v>0</v>
      </c>
      <c r="G32" s="130"/>
      <c r="H32" s="181">
        <v>0</v>
      </c>
      <c r="I32" s="182">
        <v>0</v>
      </c>
      <c r="J32" s="182">
        <v>0</v>
      </c>
    </row>
    <row r="33" spans="1:10" ht="16.5">
      <c r="A33" s="131" t="s">
        <v>18</v>
      </c>
      <c r="B33" s="60">
        <v>37061.589999999997</v>
      </c>
      <c r="C33" s="127">
        <v>0</v>
      </c>
      <c r="D33" s="127">
        <v>0</v>
      </c>
      <c r="E33" s="127">
        <v>0</v>
      </c>
      <c r="F33" s="127">
        <v>0</v>
      </c>
      <c r="G33" s="127"/>
      <c r="H33" s="183">
        <v>0</v>
      </c>
      <c r="I33" s="184">
        <v>0</v>
      </c>
      <c r="J33" s="184">
        <v>0</v>
      </c>
    </row>
    <row r="34" spans="1:10" ht="16.5">
      <c r="A34" s="131" t="s">
        <v>19</v>
      </c>
      <c r="B34" s="60">
        <v>0</v>
      </c>
      <c r="C34" s="127">
        <v>89729.23</v>
      </c>
      <c r="D34" s="127">
        <v>65000</v>
      </c>
      <c r="E34" s="127">
        <v>64346.9</v>
      </c>
      <c r="F34" s="127">
        <v>350000</v>
      </c>
      <c r="G34" s="127">
        <v>105000</v>
      </c>
      <c r="H34" s="183">
        <v>330000</v>
      </c>
      <c r="I34" s="184">
        <v>0</v>
      </c>
      <c r="J34" s="184">
        <v>0</v>
      </c>
    </row>
    <row r="35" spans="1:10" ht="17.25" thickBot="1">
      <c r="A35" s="132" t="s">
        <v>94</v>
      </c>
      <c r="B35" s="133">
        <v>0</v>
      </c>
      <c r="C35" s="134">
        <v>0</v>
      </c>
      <c r="D35" s="134">
        <v>0</v>
      </c>
      <c r="E35" s="134">
        <v>0</v>
      </c>
      <c r="F35" s="134">
        <v>0</v>
      </c>
      <c r="G35" s="134"/>
      <c r="H35" s="185">
        <v>0</v>
      </c>
      <c r="I35" s="186">
        <v>0</v>
      </c>
      <c r="J35" s="186">
        <v>0</v>
      </c>
    </row>
    <row r="36" spans="1:10" ht="15.75" thickBot="1">
      <c r="A36" s="125" t="s">
        <v>8</v>
      </c>
      <c r="B36" s="126">
        <f>B32+B33+B34+B35</f>
        <v>37061.589999999997</v>
      </c>
      <c r="C36" s="154">
        <f t="shared" ref="C36" si="2">C32+C33+C34+C35</f>
        <v>89729.23</v>
      </c>
      <c r="D36" s="154">
        <f t="shared" ref="D36:I36" si="3">D32+D33+D34+D35</f>
        <v>135933.04999999999</v>
      </c>
      <c r="E36" s="154">
        <f t="shared" si="3"/>
        <v>64346.9</v>
      </c>
      <c r="F36" s="154">
        <f t="shared" si="3"/>
        <v>350000</v>
      </c>
      <c r="G36" s="154">
        <v>105000</v>
      </c>
      <c r="H36" s="154">
        <f t="shared" si="3"/>
        <v>330000</v>
      </c>
      <c r="I36" s="154">
        <f t="shared" si="3"/>
        <v>0</v>
      </c>
      <c r="J36" s="154">
        <f t="shared" ref="J36" si="4">J32+J33+J34+J35</f>
        <v>0</v>
      </c>
    </row>
    <row r="37" spans="1:10">
      <c r="A37" s="33"/>
      <c r="B37" s="33"/>
      <c r="C37" s="33"/>
      <c r="D37" s="34"/>
      <c r="E37" s="34"/>
      <c r="F37" s="36"/>
      <c r="G37" s="36"/>
      <c r="H37" s="37"/>
    </row>
    <row r="38" spans="1:10" ht="15.75" thickBot="1">
      <c r="A38" s="28"/>
      <c r="B38" s="4">
        <v>2016</v>
      </c>
      <c r="C38" s="4">
        <v>2022</v>
      </c>
      <c r="D38" s="4">
        <v>2017</v>
      </c>
      <c r="E38" s="4">
        <v>2023</v>
      </c>
      <c r="F38" s="2">
        <v>2024</v>
      </c>
      <c r="G38" s="2">
        <v>2024</v>
      </c>
      <c r="H38" s="2">
        <v>2025</v>
      </c>
      <c r="I38" s="73">
        <v>2026</v>
      </c>
      <c r="J38" s="73">
        <v>2027</v>
      </c>
    </row>
    <row r="39" spans="1:10" ht="15.75" thickBot="1">
      <c r="A39" s="5" t="s">
        <v>20</v>
      </c>
      <c r="B39" s="6" t="s">
        <v>1</v>
      </c>
      <c r="C39" s="6" t="s">
        <v>1</v>
      </c>
      <c r="D39" s="6" t="s">
        <v>15</v>
      </c>
      <c r="E39" s="6" t="s">
        <v>1</v>
      </c>
      <c r="F39" s="7" t="s">
        <v>5</v>
      </c>
      <c r="G39" s="161" t="s">
        <v>4</v>
      </c>
      <c r="H39" s="38" t="s">
        <v>5</v>
      </c>
      <c r="I39" s="22" t="s">
        <v>5</v>
      </c>
      <c r="J39" s="22" t="s">
        <v>5</v>
      </c>
    </row>
    <row r="40" spans="1:10" ht="15.75" thickBot="1">
      <c r="A40" s="5"/>
      <c r="B40" s="10" t="s">
        <v>6</v>
      </c>
      <c r="C40" s="10" t="s">
        <v>6</v>
      </c>
      <c r="D40" s="10" t="s">
        <v>16</v>
      </c>
      <c r="E40" s="86" t="s">
        <v>6</v>
      </c>
      <c r="F40" s="7"/>
      <c r="G40" s="161" t="s">
        <v>121</v>
      </c>
      <c r="H40" s="17"/>
      <c r="I40" s="17"/>
      <c r="J40" s="17"/>
    </row>
    <row r="41" spans="1:10" ht="15.75" thickBot="1">
      <c r="A41" s="39" t="s">
        <v>21</v>
      </c>
      <c r="B41" s="40">
        <f t="shared" ref="B41:I41" si="5">B11+B20+B25+B36</f>
        <v>997495.23</v>
      </c>
      <c r="C41" s="142">
        <f t="shared" si="5"/>
        <v>1713666.3199999998</v>
      </c>
      <c r="D41" s="142">
        <f t="shared" si="5"/>
        <v>1015105.05</v>
      </c>
      <c r="E41" s="142">
        <f t="shared" si="5"/>
        <v>1847534.1599999997</v>
      </c>
      <c r="F41" s="142">
        <f t="shared" si="5"/>
        <v>1909209</v>
      </c>
      <c r="G41" s="142">
        <f>G11+G20+G36+G27</f>
        <v>1776190</v>
      </c>
      <c r="H41" s="142">
        <f t="shared" si="5"/>
        <v>1987933</v>
      </c>
      <c r="I41" s="142">
        <f t="shared" si="5"/>
        <v>1697886</v>
      </c>
      <c r="J41" s="142">
        <f t="shared" ref="J41" si="6">J11+J20+J25+J36</f>
        <v>1727391</v>
      </c>
    </row>
    <row r="42" spans="1:10">
      <c r="A42" s="33"/>
      <c r="B42" s="33"/>
      <c r="C42" s="33"/>
      <c r="D42" s="34"/>
      <c r="E42" s="34"/>
      <c r="F42" s="41"/>
      <c r="G42" s="41"/>
    </row>
    <row r="43" spans="1:10">
      <c r="A43" s="33"/>
      <c r="B43" s="33"/>
      <c r="C43" s="33"/>
      <c r="D43" s="34"/>
      <c r="E43" s="34"/>
      <c r="F43" s="41"/>
      <c r="G43" s="41"/>
    </row>
    <row r="44" spans="1:10" ht="25.5">
      <c r="A44" s="75" t="s">
        <v>91</v>
      </c>
      <c r="B44" s="76"/>
      <c r="C44" s="76"/>
      <c r="D44" s="76"/>
      <c r="E44" s="76"/>
      <c r="F44" s="41"/>
      <c r="G44" s="41"/>
    </row>
    <row r="45" spans="1:10">
      <c r="A45" s="37"/>
      <c r="B45" s="37"/>
      <c r="C45" s="37"/>
      <c r="D45" s="37"/>
      <c r="E45" s="37"/>
      <c r="F45" s="41"/>
      <c r="G45" s="41"/>
    </row>
    <row r="46" spans="1:10" ht="15.75" thickBot="1">
      <c r="A46" s="35"/>
      <c r="B46" s="42">
        <v>2016</v>
      </c>
      <c r="C46" s="42">
        <v>2022</v>
      </c>
      <c r="D46" s="42">
        <v>2017</v>
      </c>
      <c r="E46" s="42">
        <v>2023</v>
      </c>
      <c r="F46" s="41">
        <v>2024</v>
      </c>
      <c r="G46" s="41">
        <v>2024</v>
      </c>
      <c r="H46" s="42">
        <v>2025</v>
      </c>
      <c r="I46" s="42">
        <v>2026</v>
      </c>
      <c r="J46" s="42">
        <v>2027</v>
      </c>
    </row>
    <row r="47" spans="1:10" ht="15.75" thickBot="1">
      <c r="A47" s="5" t="s">
        <v>22</v>
      </c>
      <c r="B47" s="6" t="s">
        <v>1</v>
      </c>
      <c r="C47" s="6" t="s">
        <v>1</v>
      </c>
      <c r="D47" s="6" t="s">
        <v>15</v>
      </c>
      <c r="E47" s="6" t="s">
        <v>1</v>
      </c>
      <c r="F47" s="161" t="s">
        <v>3</v>
      </c>
      <c r="G47" s="161" t="s">
        <v>4</v>
      </c>
      <c r="H47" s="138" t="s">
        <v>5</v>
      </c>
      <c r="I47" s="22" t="s">
        <v>5</v>
      </c>
      <c r="J47" s="22" t="s">
        <v>5</v>
      </c>
    </row>
    <row r="48" spans="1:10" ht="15.75" thickBot="1">
      <c r="A48" s="9"/>
      <c r="B48" s="10" t="s">
        <v>6</v>
      </c>
      <c r="C48" s="10" t="s">
        <v>6</v>
      </c>
      <c r="D48" s="10" t="s">
        <v>23</v>
      </c>
      <c r="E48" s="10" t="s">
        <v>6</v>
      </c>
      <c r="F48" s="161"/>
      <c r="G48" s="161"/>
      <c r="H48" s="139"/>
      <c r="I48" s="17"/>
      <c r="J48" s="17"/>
    </row>
    <row r="49" spans="1:12" ht="15.75" thickBot="1">
      <c r="A49" s="45" t="s">
        <v>24</v>
      </c>
      <c r="B49" s="46">
        <f t="shared" ref="B49" si="7">B50+B51+B52+B53</f>
        <v>184067.74</v>
      </c>
      <c r="C49" s="170">
        <f t="shared" ref="C49:E49" si="8">C50+C51+C52+C53</f>
        <v>238742.26</v>
      </c>
      <c r="D49" s="143">
        <f t="shared" si="8"/>
        <v>202000</v>
      </c>
      <c r="E49" s="170">
        <f t="shared" si="8"/>
        <v>273813.06</v>
      </c>
      <c r="F49" s="170">
        <f t="shared" ref="F49:H49" si="9">F50+F51+F52+F53</f>
        <v>277334</v>
      </c>
      <c r="G49" s="170">
        <f t="shared" si="9"/>
        <v>276734</v>
      </c>
      <c r="H49" s="192">
        <f t="shared" si="9"/>
        <v>291728</v>
      </c>
      <c r="I49" s="192">
        <f t="shared" ref="I49:J49" si="10">I50+I51+I52+I53</f>
        <v>297220</v>
      </c>
      <c r="J49" s="192">
        <f t="shared" si="10"/>
        <v>302120</v>
      </c>
    </row>
    <row r="50" spans="1:12" ht="15.75" thickBot="1">
      <c r="A50" s="12" t="s">
        <v>25</v>
      </c>
      <c r="B50" s="47">
        <v>78397.919999999998</v>
      </c>
      <c r="C50" s="168">
        <v>122541.65</v>
      </c>
      <c r="D50" s="48">
        <v>84000</v>
      </c>
      <c r="E50" s="168">
        <v>139426.92000000001</v>
      </c>
      <c r="F50" s="168">
        <v>148092</v>
      </c>
      <c r="G50" s="168">
        <v>148092</v>
      </c>
      <c r="H50" s="57">
        <v>159595</v>
      </c>
      <c r="I50" s="57">
        <v>163000</v>
      </c>
      <c r="J50" s="57">
        <v>166000</v>
      </c>
      <c r="L50" s="84"/>
    </row>
    <row r="51" spans="1:12" ht="15.75" thickBot="1">
      <c r="A51" s="12" t="s">
        <v>26</v>
      </c>
      <c r="B51" s="47">
        <v>28174.44</v>
      </c>
      <c r="C51" s="168">
        <v>49004.66</v>
      </c>
      <c r="D51" s="48">
        <v>30000</v>
      </c>
      <c r="E51" s="168">
        <v>53858.9</v>
      </c>
      <c r="F51" s="168">
        <v>63202</v>
      </c>
      <c r="G51" s="168">
        <v>63202</v>
      </c>
      <c r="H51" s="57">
        <v>64063</v>
      </c>
      <c r="I51" s="57">
        <v>65050</v>
      </c>
      <c r="J51" s="57">
        <v>66050</v>
      </c>
      <c r="L51" s="84"/>
    </row>
    <row r="52" spans="1:12" ht="15.75" thickBot="1">
      <c r="A52" s="12" t="s">
        <v>27</v>
      </c>
      <c r="B52" s="47">
        <v>67257.95</v>
      </c>
      <c r="C52" s="168">
        <v>45252.09</v>
      </c>
      <c r="D52" s="48">
        <v>70000</v>
      </c>
      <c r="E52" s="169">
        <v>61520.38</v>
      </c>
      <c r="F52" s="169">
        <v>50150</v>
      </c>
      <c r="G52" s="169">
        <v>49550</v>
      </c>
      <c r="H52" s="189">
        <v>52000</v>
      </c>
      <c r="I52" s="189">
        <v>53100</v>
      </c>
      <c r="J52" s="189">
        <v>54000</v>
      </c>
    </row>
    <row r="53" spans="1:12" ht="15.75" thickBot="1">
      <c r="A53" s="12" t="s">
        <v>28</v>
      </c>
      <c r="B53" s="47">
        <v>10237.43</v>
      </c>
      <c r="C53" s="168">
        <v>21943.86</v>
      </c>
      <c r="D53" s="48">
        <v>18000</v>
      </c>
      <c r="E53" s="168">
        <v>19006.86</v>
      </c>
      <c r="F53" s="168">
        <v>15890</v>
      </c>
      <c r="G53" s="168">
        <v>15890</v>
      </c>
      <c r="H53" s="57">
        <v>16070</v>
      </c>
      <c r="I53" s="57">
        <v>16070</v>
      </c>
      <c r="J53" s="57">
        <v>16070</v>
      </c>
    </row>
    <row r="54" spans="1:12" ht="15.75" thickBot="1">
      <c r="A54" s="45" t="s">
        <v>29</v>
      </c>
      <c r="B54" s="46">
        <f>B55</f>
        <v>722.27</v>
      </c>
      <c r="C54" s="170">
        <f t="shared" ref="C54:J54" si="11">C55</f>
        <v>2511.4899999999998</v>
      </c>
      <c r="D54" s="143">
        <f t="shared" si="11"/>
        <v>0</v>
      </c>
      <c r="E54" s="170">
        <f t="shared" si="11"/>
        <v>2617.73</v>
      </c>
      <c r="F54" s="143">
        <f t="shared" si="11"/>
        <v>2460</v>
      </c>
      <c r="G54" s="170">
        <f t="shared" si="11"/>
        <v>2770</v>
      </c>
      <c r="H54" s="192">
        <f t="shared" si="11"/>
        <v>2910</v>
      </c>
      <c r="I54" s="192">
        <f t="shared" si="11"/>
        <v>2910</v>
      </c>
      <c r="J54" s="192">
        <f t="shared" si="11"/>
        <v>2910</v>
      </c>
    </row>
    <row r="55" spans="1:12" ht="15.75" thickBot="1">
      <c r="A55" s="50" t="s">
        <v>30</v>
      </c>
      <c r="B55" s="51">
        <v>722.27</v>
      </c>
      <c r="C55" s="171">
        <v>2511.4899999999998</v>
      </c>
      <c r="D55" s="52"/>
      <c r="E55" s="171">
        <v>2617.73</v>
      </c>
      <c r="F55" s="52">
        <v>2460</v>
      </c>
      <c r="G55" s="171">
        <v>2770</v>
      </c>
      <c r="H55" s="190">
        <v>2910</v>
      </c>
      <c r="I55" s="190">
        <v>2910</v>
      </c>
      <c r="J55" s="190">
        <v>2910</v>
      </c>
    </row>
    <row r="56" spans="1:12" ht="15.75" thickBot="1">
      <c r="A56" s="45" t="s">
        <v>31</v>
      </c>
      <c r="B56" s="46">
        <f t="shared" ref="B56" si="12">B57+B58+B60</f>
        <v>3001</v>
      </c>
      <c r="C56" s="170">
        <f>C57+C58+C60+C59</f>
        <v>4300.76</v>
      </c>
      <c r="D56" s="143">
        <f t="shared" ref="D56" si="13">D57+D58+D60</f>
        <v>2358.2200000000003</v>
      </c>
      <c r="E56" s="170">
        <f t="shared" ref="E56:J56" si="14">E57+E58+E60+E59</f>
        <v>2558.71</v>
      </c>
      <c r="F56" s="143">
        <f t="shared" si="14"/>
        <v>2558</v>
      </c>
      <c r="G56" s="170">
        <f t="shared" si="14"/>
        <v>2558</v>
      </c>
      <c r="H56" s="192">
        <f t="shared" si="14"/>
        <v>2558</v>
      </c>
      <c r="I56" s="192">
        <f t="shared" si="14"/>
        <v>2558</v>
      </c>
      <c r="J56" s="192">
        <f t="shared" si="14"/>
        <v>2558</v>
      </c>
    </row>
    <row r="57" spans="1:12" ht="15.75" thickBot="1">
      <c r="A57" s="12" t="s">
        <v>32</v>
      </c>
      <c r="B57" s="47">
        <v>1570.63</v>
      </c>
      <c r="C57" s="168">
        <v>2596.64</v>
      </c>
      <c r="D57" s="48">
        <v>800.93</v>
      </c>
      <c r="E57" s="168">
        <v>1263.5999999999999</v>
      </c>
      <c r="F57" s="48">
        <v>1306</v>
      </c>
      <c r="G57" s="168">
        <v>1306</v>
      </c>
      <c r="H57" s="57">
        <v>1306</v>
      </c>
      <c r="I57" s="57">
        <v>1306</v>
      </c>
      <c r="J57" s="57">
        <v>1306</v>
      </c>
    </row>
    <row r="58" spans="1:12" ht="15.75" thickBot="1">
      <c r="A58" s="12" t="s">
        <v>33</v>
      </c>
      <c r="B58" s="47">
        <v>548.9</v>
      </c>
      <c r="C58" s="168">
        <v>907.45</v>
      </c>
      <c r="D58" s="48">
        <v>280.8</v>
      </c>
      <c r="E58" s="168">
        <v>441.24</v>
      </c>
      <c r="F58" s="48">
        <v>456</v>
      </c>
      <c r="G58" s="168">
        <v>456</v>
      </c>
      <c r="H58" s="57">
        <v>456</v>
      </c>
      <c r="I58" s="57">
        <v>456</v>
      </c>
      <c r="J58" s="57">
        <v>456</v>
      </c>
    </row>
    <row r="59" spans="1:12" ht="15.75" thickBot="1">
      <c r="A59" s="12" t="s">
        <v>34</v>
      </c>
      <c r="B59" s="47"/>
      <c r="C59" s="168">
        <v>788.67</v>
      </c>
      <c r="D59" s="48"/>
      <c r="E59" s="168">
        <v>845.87</v>
      </c>
      <c r="F59" s="48">
        <v>788</v>
      </c>
      <c r="G59" s="168">
        <v>788</v>
      </c>
      <c r="H59" s="57">
        <v>788</v>
      </c>
      <c r="I59" s="57">
        <v>788</v>
      </c>
      <c r="J59" s="57">
        <v>788</v>
      </c>
    </row>
    <row r="60" spans="1:12" ht="15.75" thickBot="1">
      <c r="A60" s="12" t="s">
        <v>100</v>
      </c>
      <c r="B60" s="47">
        <v>881.47</v>
      </c>
      <c r="C60" s="168">
        <v>8</v>
      </c>
      <c r="D60" s="48">
        <v>1276.49</v>
      </c>
      <c r="E60" s="168">
        <v>8</v>
      </c>
      <c r="F60" s="48">
        <v>8</v>
      </c>
      <c r="G60" s="168">
        <v>8</v>
      </c>
      <c r="H60" s="57">
        <v>8</v>
      </c>
      <c r="I60" s="57">
        <v>8</v>
      </c>
      <c r="J60" s="57">
        <v>8</v>
      </c>
    </row>
    <row r="61" spans="1:12" ht="15.75" thickBot="1">
      <c r="A61" s="45" t="s">
        <v>35</v>
      </c>
      <c r="B61" s="46">
        <f t="shared" ref="B61" si="15">B62+B63+B64</f>
        <v>514.55999999999995</v>
      </c>
      <c r="C61" s="170">
        <f t="shared" ref="C61:G61" si="16">C62+C63+C64</f>
        <v>1628.67</v>
      </c>
      <c r="D61" s="143">
        <f t="shared" si="16"/>
        <v>450</v>
      </c>
      <c r="E61" s="170">
        <f t="shared" si="16"/>
        <v>2055.9</v>
      </c>
      <c r="F61" s="143">
        <f t="shared" ref="F61" si="17">F62+F63+F64</f>
        <v>0</v>
      </c>
      <c r="G61" s="170">
        <f t="shared" si="16"/>
        <v>3203.2400000000002</v>
      </c>
      <c r="H61" s="192">
        <f t="shared" ref="H61" si="18">H62+H63+H64</f>
        <v>0</v>
      </c>
      <c r="I61" s="192">
        <f t="shared" ref="I61:J61" si="19">I62+I63+I64</f>
        <v>0</v>
      </c>
      <c r="J61" s="192">
        <f t="shared" si="19"/>
        <v>0</v>
      </c>
    </row>
    <row r="62" spans="1:12" ht="15.75" thickBot="1">
      <c r="A62" s="12" t="s">
        <v>36</v>
      </c>
      <c r="B62" s="47">
        <v>60</v>
      </c>
      <c r="C62" s="168">
        <v>60</v>
      </c>
      <c r="D62" s="48">
        <v>100</v>
      </c>
      <c r="E62" s="168">
        <v>120</v>
      </c>
      <c r="F62" s="49">
        <v>0</v>
      </c>
      <c r="G62" s="169">
        <v>240</v>
      </c>
      <c r="H62" s="189">
        <v>0</v>
      </c>
      <c r="I62" s="189">
        <v>0</v>
      </c>
      <c r="J62" s="189">
        <v>0</v>
      </c>
    </row>
    <row r="63" spans="1:12" ht="15.75" thickBot="1">
      <c r="A63" s="12" t="s">
        <v>37</v>
      </c>
      <c r="B63" s="47">
        <v>30.93</v>
      </c>
      <c r="C63" s="168">
        <v>32.17</v>
      </c>
      <c r="D63" s="144">
        <v>60</v>
      </c>
      <c r="E63" s="168">
        <v>48.08</v>
      </c>
      <c r="F63" s="49">
        <v>0</v>
      </c>
      <c r="G63" s="169">
        <v>118.59</v>
      </c>
      <c r="H63" s="189">
        <v>0</v>
      </c>
      <c r="I63" s="189">
        <v>0</v>
      </c>
      <c r="J63" s="189">
        <v>0</v>
      </c>
    </row>
    <row r="64" spans="1:12" ht="15.75" thickBot="1">
      <c r="A64" s="12" t="s">
        <v>38</v>
      </c>
      <c r="B64" s="47">
        <v>423.63</v>
      </c>
      <c r="C64" s="168">
        <v>1536.5</v>
      </c>
      <c r="D64" s="48">
        <v>290</v>
      </c>
      <c r="E64" s="168">
        <v>1887.82</v>
      </c>
      <c r="F64" s="49">
        <v>0</v>
      </c>
      <c r="G64" s="169">
        <v>2844.65</v>
      </c>
      <c r="H64" s="189">
        <v>0</v>
      </c>
      <c r="I64" s="189">
        <v>0</v>
      </c>
      <c r="J64" s="189">
        <v>0</v>
      </c>
    </row>
    <row r="65" spans="1:10">
      <c r="A65" s="89" t="s">
        <v>39</v>
      </c>
      <c r="B65" s="90">
        <f>B67</f>
        <v>2906.6</v>
      </c>
      <c r="C65" s="172">
        <f>C67+C66</f>
        <v>4424.22</v>
      </c>
      <c r="D65" s="145">
        <f>D67</f>
        <v>4000</v>
      </c>
      <c r="E65" s="172">
        <f t="shared" ref="E65:J65" si="20">E67+E66</f>
        <v>6144.81</v>
      </c>
      <c r="F65" s="145">
        <f t="shared" si="20"/>
        <v>1472</v>
      </c>
      <c r="G65" s="172">
        <f t="shared" si="20"/>
        <v>6015</v>
      </c>
      <c r="H65" s="193">
        <f t="shared" si="20"/>
        <v>4672</v>
      </c>
      <c r="I65" s="193">
        <f t="shared" si="20"/>
        <v>5072</v>
      </c>
      <c r="J65" s="193">
        <f t="shared" si="20"/>
        <v>5072</v>
      </c>
    </row>
    <row r="66" spans="1:10" ht="15.75" thickBot="1">
      <c r="A66" s="12" t="s">
        <v>105</v>
      </c>
      <c r="B66" s="91"/>
      <c r="C66" s="173">
        <v>0</v>
      </c>
      <c r="D66" s="147"/>
      <c r="E66" s="173">
        <v>0</v>
      </c>
      <c r="F66" s="146">
        <v>72</v>
      </c>
      <c r="G66" s="173">
        <v>15</v>
      </c>
      <c r="H66" s="147">
        <v>72</v>
      </c>
      <c r="I66" s="147">
        <v>72</v>
      </c>
      <c r="J66" s="147">
        <v>72</v>
      </c>
    </row>
    <row r="67" spans="1:10" ht="15.75" thickBot="1">
      <c r="A67" s="12" t="s">
        <v>40</v>
      </c>
      <c r="B67" s="47">
        <v>2906.6</v>
      </c>
      <c r="C67" s="168">
        <v>4424.22</v>
      </c>
      <c r="D67" s="48">
        <v>4000</v>
      </c>
      <c r="E67" s="168">
        <v>6144.81</v>
      </c>
      <c r="F67" s="48">
        <v>1400</v>
      </c>
      <c r="G67" s="168">
        <v>6000</v>
      </c>
      <c r="H67" s="57">
        <v>4600</v>
      </c>
      <c r="I67" s="57">
        <v>5000</v>
      </c>
      <c r="J67" s="57">
        <v>5000</v>
      </c>
    </row>
    <row r="68" spans="1:10" ht="15.75" thickBot="1">
      <c r="A68" s="45" t="s">
        <v>41</v>
      </c>
      <c r="B68" s="46">
        <f>B69+B70+B75</f>
        <v>0</v>
      </c>
      <c r="C68" s="170">
        <f>C69+C70+C71</f>
        <v>151</v>
      </c>
      <c r="D68" s="143">
        <f>D69+D70+D75</f>
        <v>0</v>
      </c>
      <c r="E68" s="170">
        <f t="shared" ref="E68:J68" si="21">E69+E70+E71</f>
        <v>281.79000000000002</v>
      </c>
      <c r="F68" s="143">
        <f t="shared" si="21"/>
        <v>100</v>
      </c>
      <c r="G68" s="170">
        <f t="shared" si="21"/>
        <v>1900</v>
      </c>
      <c r="H68" s="192">
        <f t="shared" si="21"/>
        <v>100</v>
      </c>
      <c r="I68" s="192">
        <f t="shared" si="21"/>
        <v>100</v>
      </c>
      <c r="J68" s="192">
        <f t="shared" si="21"/>
        <v>100</v>
      </c>
    </row>
    <row r="69" spans="1:10" ht="15.75" thickBot="1">
      <c r="A69" s="12" t="s">
        <v>42</v>
      </c>
      <c r="B69" s="54"/>
      <c r="C69" s="168">
        <v>0</v>
      </c>
      <c r="D69" s="57"/>
      <c r="E69" s="168">
        <v>0</v>
      </c>
      <c r="F69" s="48">
        <v>0</v>
      </c>
      <c r="G69" s="168">
        <v>0</v>
      </c>
      <c r="H69" s="57">
        <v>0</v>
      </c>
      <c r="I69" s="57">
        <v>0</v>
      </c>
      <c r="J69" s="57">
        <v>0</v>
      </c>
    </row>
    <row r="70" spans="1:10" ht="15.75" thickBot="1">
      <c r="A70" s="12" t="s">
        <v>43</v>
      </c>
      <c r="B70" s="47"/>
      <c r="C70" s="168">
        <v>0</v>
      </c>
      <c r="D70" s="48"/>
      <c r="E70" s="168">
        <v>0</v>
      </c>
      <c r="F70" s="48">
        <v>0</v>
      </c>
      <c r="G70" s="168">
        <v>0</v>
      </c>
      <c r="H70" s="57">
        <v>0</v>
      </c>
      <c r="I70" s="57">
        <v>0</v>
      </c>
      <c r="J70" s="57">
        <v>0</v>
      </c>
    </row>
    <row r="71" spans="1:10" ht="15.75" thickBot="1">
      <c r="A71" s="12" t="s">
        <v>44</v>
      </c>
      <c r="B71" s="47"/>
      <c r="C71" s="168">
        <v>151</v>
      </c>
      <c r="D71" s="48"/>
      <c r="E71" s="168">
        <v>281.79000000000002</v>
      </c>
      <c r="F71" s="48">
        <v>100</v>
      </c>
      <c r="G71" s="168">
        <v>1900</v>
      </c>
      <c r="H71" s="57">
        <v>100</v>
      </c>
      <c r="I71" s="57">
        <v>100</v>
      </c>
      <c r="J71" s="57">
        <v>100</v>
      </c>
    </row>
    <row r="72" spans="1:10" ht="15.75" thickBot="1">
      <c r="A72" s="45" t="s">
        <v>111</v>
      </c>
      <c r="B72" s="46">
        <f>B73+B74+B81</f>
        <v>4547.71</v>
      </c>
      <c r="C72" s="170">
        <f>C73+C74+C75</f>
        <v>4427.5499999999993</v>
      </c>
      <c r="D72" s="143">
        <f>D73+D74+D81</f>
        <v>0</v>
      </c>
      <c r="E72" s="170">
        <f>E73+E74+E75</f>
        <v>24155.32</v>
      </c>
      <c r="F72" s="143">
        <f t="shared" ref="F72:G72" si="22">F73+F74+F75</f>
        <v>0</v>
      </c>
      <c r="G72" s="170">
        <f t="shared" si="22"/>
        <v>0</v>
      </c>
      <c r="H72" s="192">
        <f t="shared" ref="H72" si="23">H73+H74+H75</f>
        <v>0</v>
      </c>
      <c r="I72" s="192">
        <f t="shared" ref="I72:J72" si="24">I73+I74+I75</f>
        <v>0</v>
      </c>
      <c r="J72" s="192">
        <f t="shared" si="24"/>
        <v>0</v>
      </c>
    </row>
    <row r="73" spans="1:10" ht="15.75" thickBot="1">
      <c r="A73" s="12" t="s">
        <v>112</v>
      </c>
      <c r="B73" s="54"/>
      <c r="C73" s="168">
        <v>0</v>
      </c>
      <c r="D73" s="57"/>
      <c r="E73" s="48">
        <v>0</v>
      </c>
      <c r="F73" s="48">
        <v>0</v>
      </c>
      <c r="G73" s="48">
        <v>0</v>
      </c>
      <c r="H73" s="57">
        <v>0</v>
      </c>
      <c r="I73" s="57">
        <v>0</v>
      </c>
      <c r="J73" s="57">
        <v>0</v>
      </c>
    </row>
    <row r="74" spans="1:10" ht="15.75" thickBot="1">
      <c r="A74" s="12" t="s">
        <v>113</v>
      </c>
      <c r="B74" s="47"/>
      <c r="C74" s="168">
        <v>1147.3499999999999</v>
      </c>
      <c r="D74" s="48"/>
      <c r="E74" s="48">
        <v>86.82</v>
      </c>
      <c r="F74" s="48">
        <v>0</v>
      </c>
      <c r="G74" s="48">
        <v>0</v>
      </c>
      <c r="H74" s="57">
        <v>0</v>
      </c>
      <c r="I74" s="57">
        <v>0</v>
      </c>
      <c r="J74" s="57">
        <v>0</v>
      </c>
    </row>
    <row r="75" spans="1:10" ht="15.75" thickBot="1">
      <c r="A75" s="12" t="s">
        <v>114</v>
      </c>
      <c r="B75" s="47"/>
      <c r="C75" s="168">
        <v>3280.2</v>
      </c>
      <c r="D75" s="48"/>
      <c r="E75" s="48">
        <v>24068.5</v>
      </c>
      <c r="F75" s="48">
        <v>0</v>
      </c>
      <c r="G75" s="168">
        <v>0</v>
      </c>
      <c r="H75" s="57">
        <v>0</v>
      </c>
      <c r="I75" s="57">
        <v>0</v>
      </c>
      <c r="J75" s="57">
        <v>0</v>
      </c>
    </row>
    <row r="76" spans="1:10" ht="15.75" thickBot="1">
      <c r="A76" s="45" t="s">
        <v>45</v>
      </c>
      <c r="B76" s="46">
        <f t="shared" ref="B76" si="25">B77+B78+B81</f>
        <v>4911.1900000000005</v>
      </c>
      <c r="C76" s="170">
        <f>C77+C78+C79</f>
        <v>8593.5</v>
      </c>
      <c r="D76" s="143">
        <f t="shared" ref="D76" si="26">D77+D78+D81</f>
        <v>456</v>
      </c>
      <c r="E76" s="170">
        <f>E77+E78+E79</f>
        <v>19350.66</v>
      </c>
      <c r="F76" s="143">
        <f t="shared" ref="F76:G76" si="27">F77+F78+F79</f>
        <v>8970</v>
      </c>
      <c r="G76" s="170">
        <f t="shared" si="27"/>
        <v>8690</v>
      </c>
      <c r="H76" s="192">
        <f t="shared" ref="H76" si="28">H77+H78+H79</f>
        <v>8500</v>
      </c>
      <c r="I76" s="192">
        <f t="shared" ref="I76:J76" si="29">I77+I78+I79</f>
        <v>9000</v>
      </c>
      <c r="J76" s="192">
        <f t="shared" si="29"/>
        <v>9000</v>
      </c>
    </row>
    <row r="77" spans="1:10" ht="15.75" thickBot="1">
      <c r="A77" s="18" t="s">
        <v>101</v>
      </c>
      <c r="B77" s="53">
        <v>0</v>
      </c>
      <c r="C77" s="20">
        <v>0</v>
      </c>
      <c r="D77" s="148">
        <v>0</v>
      </c>
      <c r="E77" s="148">
        <v>0</v>
      </c>
      <c r="F77" s="148">
        <v>0</v>
      </c>
      <c r="G77" s="20">
        <v>0</v>
      </c>
      <c r="H77" s="151">
        <v>0</v>
      </c>
      <c r="I77" s="151">
        <v>0</v>
      </c>
      <c r="J77" s="151">
        <v>0</v>
      </c>
    </row>
    <row r="78" spans="1:10" ht="15.75" thickBot="1">
      <c r="A78" s="12" t="s">
        <v>46</v>
      </c>
      <c r="B78" s="47">
        <v>363.48</v>
      </c>
      <c r="C78" s="168">
        <v>254.93</v>
      </c>
      <c r="D78" s="48">
        <v>456</v>
      </c>
      <c r="E78" s="48">
        <v>230.66</v>
      </c>
      <c r="F78" s="48">
        <v>260</v>
      </c>
      <c r="G78" s="168">
        <v>0</v>
      </c>
      <c r="H78" s="57">
        <v>0</v>
      </c>
      <c r="I78" s="57">
        <v>0</v>
      </c>
      <c r="J78" s="57">
        <v>0</v>
      </c>
    </row>
    <row r="79" spans="1:10" ht="15.75" thickBot="1">
      <c r="A79" s="12" t="s">
        <v>47</v>
      </c>
      <c r="B79" s="47">
        <v>4547.71</v>
      </c>
      <c r="C79" s="168">
        <v>8338.57</v>
      </c>
      <c r="D79" s="48">
        <v>27000</v>
      </c>
      <c r="E79" s="168">
        <v>19120</v>
      </c>
      <c r="F79" s="49">
        <v>8710</v>
      </c>
      <c r="G79" s="169">
        <v>8690</v>
      </c>
      <c r="H79" s="189">
        <v>8500</v>
      </c>
      <c r="I79" s="189">
        <v>9000</v>
      </c>
      <c r="J79" s="189">
        <v>9000</v>
      </c>
    </row>
    <row r="80" spans="1:10" ht="15.75" thickBot="1">
      <c r="A80" s="45" t="s">
        <v>118</v>
      </c>
      <c r="B80" s="46">
        <f t="shared" ref="B80:D80" si="30">B81+B82+B85</f>
        <v>75889.03</v>
      </c>
      <c r="C80" s="170">
        <v>0</v>
      </c>
      <c r="D80" s="143">
        <f t="shared" si="30"/>
        <v>0</v>
      </c>
      <c r="E80" s="170">
        <v>0</v>
      </c>
      <c r="F80" s="143">
        <v>0</v>
      </c>
      <c r="G80" s="170">
        <v>300</v>
      </c>
      <c r="H80" s="192">
        <v>0</v>
      </c>
      <c r="I80" s="192">
        <v>0</v>
      </c>
      <c r="J80" s="192">
        <v>0</v>
      </c>
    </row>
    <row r="81" spans="1:10" ht="15.75" thickBot="1">
      <c r="A81" s="12" t="s">
        <v>117</v>
      </c>
      <c r="B81" s="47">
        <v>4547.71</v>
      </c>
      <c r="C81" s="168">
        <v>0</v>
      </c>
      <c r="D81" s="48"/>
      <c r="E81" s="48"/>
      <c r="F81" s="49">
        <v>0</v>
      </c>
      <c r="G81" s="169">
        <v>300</v>
      </c>
      <c r="H81" s="189">
        <v>0</v>
      </c>
      <c r="I81" s="189">
        <v>0</v>
      </c>
      <c r="J81" s="189">
        <v>0</v>
      </c>
    </row>
    <row r="82" spans="1:10" ht="15.75" thickBot="1">
      <c r="A82" s="45" t="s">
        <v>48</v>
      </c>
      <c r="B82" s="46">
        <f t="shared" ref="B82:E82" si="31">B83</f>
        <v>35670.660000000003</v>
      </c>
      <c r="C82" s="170">
        <f t="shared" si="31"/>
        <v>33558.76</v>
      </c>
      <c r="D82" s="143">
        <f t="shared" si="31"/>
        <v>0</v>
      </c>
      <c r="E82" s="170">
        <f t="shared" si="31"/>
        <v>36788.400000000001</v>
      </c>
      <c r="F82" s="143">
        <f>F83</f>
        <v>36000</v>
      </c>
      <c r="G82" s="170">
        <f>G83</f>
        <v>36000</v>
      </c>
      <c r="H82" s="192">
        <f>H83</f>
        <v>45840</v>
      </c>
      <c r="I82" s="192">
        <f>I83</f>
        <v>46000</v>
      </c>
      <c r="J82" s="192">
        <f>J83</f>
        <v>46500</v>
      </c>
    </row>
    <row r="83" spans="1:10" ht="15.75" thickBot="1">
      <c r="A83" s="12" t="s">
        <v>49</v>
      </c>
      <c r="B83" s="47">
        <v>35670.660000000003</v>
      </c>
      <c r="C83" s="168">
        <v>33558.76</v>
      </c>
      <c r="D83" s="48"/>
      <c r="E83" s="168">
        <v>36788.400000000001</v>
      </c>
      <c r="F83" s="48">
        <v>36000</v>
      </c>
      <c r="G83" s="168">
        <v>36000</v>
      </c>
      <c r="H83" s="57">
        <v>45840</v>
      </c>
      <c r="I83" s="57">
        <v>46000</v>
      </c>
      <c r="J83" s="57">
        <v>46500</v>
      </c>
    </row>
    <row r="84" spans="1:10" ht="15.75" thickBot="1">
      <c r="A84" s="92" t="s">
        <v>102</v>
      </c>
      <c r="B84" s="93">
        <f>B87</f>
        <v>35670.660000000003</v>
      </c>
      <c r="C84" s="174">
        <v>413.6</v>
      </c>
      <c r="D84" s="149">
        <f>D87</f>
        <v>0</v>
      </c>
      <c r="E84" s="174">
        <v>581.6</v>
      </c>
      <c r="F84" s="149">
        <v>900</v>
      </c>
      <c r="G84" s="149">
        <v>900</v>
      </c>
      <c r="H84" s="194">
        <v>500</v>
      </c>
      <c r="I84" s="194">
        <v>500</v>
      </c>
      <c r="J84" s="194">
        <v>500</v>
      </c>
    </row>
    <row r="85" spans="1:10" ht="15.75" thickBot="1">
      <c r="A85" s="12" t="s">
        <v>49</v>
      </c>
      <c r="B85" s="47">
        <v>35670.660000000003</v>
      </c>
      <c r="C85" s="168">
        <v>413.6</v>
      </c>
      <c r="D85" s="48"/>
      <c r="E85" s="48">
        <v>581.6</v>
      </c>
      <c r="F85" s="48">
        <v>900</v>
      </c>
      <c r="G85" s="168">
        <v>400</v>
      </c>
      <c r="H85" s="57">
        <v>500</v>
      </c>
      <c r="I85" s="57">
        <v>500</v>
      </c>
      <c r="J85" s="57">
        <v>500</v>
      </c>
    </row>
    <row r="86" spans="1:10" ht="15.75" thickBot="1">
      <c r="A86" s="92" t="s">
        <v>115</v>
      </c>
      <c r="B86" s="93">
        <f>B89</f>
        <v>14233.04</v>
      </c>
      <c r="C86" s="174">
        <v>150</v>
      </c>
      <c r="D86" s="149">
        <f>D89</f>
        <v>16000</v>
      </c>
      <c r="E86" s="150">
        <v>120</v>
      </c>
      <c r="F86" s="149">
        <v>100</v>
      </c>
      <c r="G86" s="188">
        <v>3780</v>
      </c>
      <c r="H86" s="194">
        <v>0</v>
      </c>
      <c r="I86" s="194">
        <v>0</v>
      </c>
      <c r="J86" s="194">
        <v>0</v>
      </c>
    </row>
    <row r="87" spans="1:10" ht="15.75" thickBot="1">
      <c r="A87" s="12" t="s">
        <v>116</v>
      </c>
      <c r="B87" s="47">
        <v>35670.660000000003</v>
      </c>
      <c r="C87" s="168">
        <v>150</v>
      </c>
      <c r="D87" s="48"/>
      <c r="E87" s="48">
        <v>120</v>
      </c>
      <c r="F87" s="48">
        <v>100</v>
      </c>
      <c r="G87" s="168">
        <v>3780</v>
      </c>
      <c r="H87" s="57">
        <v>0</v>
      </c>
      <c r="I87" s="57">
        <v>0</v>
      </c>
      <c r="J87" s="57">
        <v>0</v>
      </c>
    </row>
    <row r="88" spans="1:10" ht="15.75" thickBot="1">
      <c r="A88" s="45" t="s">
        <v>50</v>
      </c>
      <c r="B88" s="46">
        <f t="shared" ref="B88" si="32">B89+B90+B91</f>
        <v>19877.309999999998</v>
      </c>
      <c r="C88" s="170">
        <f t="shared" ref="C88:E88" si="33">C89+C90+C91</f>
        <v>19049.46</v>
      </c>
      <c r="D88" s="143">
        <f t="shared" si="33"/>
        <v>21864</v>
      </c>
      <c r="E88" s="170">
        <f t="shared" si="33"/>
        <v>11394.71</v>
      </c>
      <c r="F88" s="170">
        <f t="shared" ref="F88:G88" si="34">F89+F90+F91</f>
        <v>3700</v>
      </c>
      <c r="G88" s="170">
        <f t="shared" si="34"/>
        <v>5800</v>
      </c>
      <c r="H88" s="195">
        <f t="shared" ref="H88" si="35">H89+H90+H91</f>
        <v>8700</v>
      </c>
      <c r="I88" s="195">
        <f t="shared" ref="I88:J88" si="36">I89+I90+I91</f>
        <v>9000</v>
      </c>
      <c r="J88" s="195">
        <f t="shared" si="36"/>
        <v>9500</v>
      </c>
    </row>
    <row r="89" spans="1:10" ht="15.75" thickBot="1">
      <c r="A89" s="18" t="s">
        <v>51</v>
      </c>
      <c r="B89" s="53">
        <v>14233.04</v>
      </c>
      <c r="C89" s="20">
        <v>0</v>
      </c>
      <c r="D89" s="148">
        <v>16000</v>
      </c>
      <c r="E89" s="148">
        <v>0</v>
      </c>
      <c r="F89" s="20">
        <v>0</v>
      </c>
      <c r="G89" s="20">
        <v>0</v>
      </c>
      <c r="H89" s="16">
        <v>0</v>
      </c>
      <c r="I89" s="16">
        <v>0</v>
      </c>
      <c r="J89" s="16">
        <v>0</v>
      </c>
    </row>
    <row r="90" spans="1:10" ht="15.75" thickBot="1">
      <c r="A90" s="18" t="s">
        <v>52</v>
      </c>
      <c r="B90" s="53">
        <v>2538.67</v>
      </c>
      <c r="C90" s="20">
        <v>0</v>
      </c>
      <c r="D90" s="148">
        <v>3864</v>
      </c>
      <c r="E90" s="148">
        <v>0</v>
      </c>
      <c r="F90" s="20">
        <v>0</v>
      </c>
      <c r="G90" s="20">
        <v>0</v>
      </c>
      <c r="H90" s="16">
        <v>0</v>
      </c>
      <c r="I90" s="16">
        <v>0</v>
      </c>
      <c r="J90" s="16">
        <v>0</v>
      </c>
    </row>
    <row r="91" spans="1:10" ht="15.75" thickBot="1">
      <c r="A91" s="18" t="s">
        <v>53</v>
      </c>
      <c r="B91" s="53">
        <v>3105.6</v>
      </c>
      <c r="C91" s="20">
        <v>19049.46</v>
      </c>
      <c r="D91" s="148">
        <v>2000</v>
      </c>
      <c r="E91" s="20">
        <v>11394.71</v>
      </c>
      <c r="F91" s="20">
        <v>3700</v>
      </c>
      <c r="G91" s="20">
        <v>5800</v>
      </c>
      <c r="H91" s="16">
        <v>8700</v>
      </c>
      <c r="I91" s="16">
        <v>9000</v>
      </c>
      <c r="J91" s="16">
        <v>9500</v>
      </c>
    </row>
    <row r="92" spans="1:10" ht="15.75" thickBot="1">
      <c r="A92" s="45" t="s">
        <v>54</v>
      </c>
      <c r="B92" s="46">
        <f t="shared" ref="B92" si="37">B94+B95</f>
        <v>1974.43</v>
      </c>
      <c r="C92" s="170">
        <f>C94+C95+C93</f>
        <v>10929.630000000001</v>
      </c>
      <c r="D92" s="143">
        <f t="shared" ref="D92" si="38">D94+D95</f>
        <v>2000</v>
      </c>
      <c r="E92" s="170">
        <f>E94+E95+E93</f>
        <v>14042.960000000001</v>
      </c>
      <c r="F92" s="170">
        <f t="shared" ref="F92:G92" si="39">F94+F95+F93</f>
        <v>13904</v>
      </c>
      <c r="G92" s="170">
        <f t="shared" si="39"/>
        <v>6070</v>
      </c>
      <c r="H92" s="195">
        <f t="shared" ref="H92" si="40">H94+H95+H93</f>
        <v>12400</v>
      </c>
      <c r="I92" s="195">
        <f t="shared" ref="I92:J92" si="41">I94+I95+I93</f>
        <v>13100</v>
      </c>
      <c r="J92" s="195">
        <f t="shared" si="41"/>
        <v>13600</v>
      </c>
    </row>
    <row r="93" spans="1:10" ht="15.75" thickBot="1">
      <c r="A93" s="18" t="s">
        <v>96</v>
      </c>
      <c r="B93" s="55"/>
      <c r="C93" s="16">
        <v>0</v>
      </c>
      <c r="D93" s="151"/>
      <c r="E93" s="151">
        <v>0</v>
      </c>
      <c r="F93" s="20">
        <v>0</v>
      </c>
      <c r="G93" s="20">
        <v>0</v>
      </c>
      <c r="H93" s="16">
        <v>0</v>
      </c>
      <c r="I93" s="16">
        <v>0</v>
      </c>
      <c r="J93" s="16">
        <v>0</v>
      </c>
    </row>
    <row r="94" spans="1:10" ht="15.75" thickBot="1">
      <c r="A94" s="12" t="s">
        <v>55</v>
      </c>
      <c r="B94" s="47">
        <v>0</v>
      </c>
      <c r="C94" s="168">
        <v>24.86</v>
      </c>
      <c r="D94" s="48">
        <v>0</v>
      </c>
      <c r="E94" s="48">
        <v>86.17</v>
      </c>
      <c r="F94" s="168">
        <v>104</v>
      </c>
      <c r="G94" s="168">
        <v>70</v>
      </c>
      <c r="H94" s="155">
        <v>100</v>
      </c>
      <c r="I94" s="155">
        <v>100</v>
      </c>
      <c r="J94" s="155">
        <v>100</v>
      </c>
    </row>
    <row r="95" spans="1:10" ht="15.75" thickBot="1">
      <c r="A95" s="12" t="s">
        <v>56</v>
      </c>
      <c r="B95" s="47">
        <v>1974.43</v>
      </c>
      <c r="C95" s="168">
        <v>10904.77</v>
      </c>
      <c r="D95" s="48">
        <v>2000</v>
      </c>
      <c r="E95" s="168">
        <v>13956.79</v>
      </c>
      <c r="F95" s="168">
        <v>13800</v>
      </c>
      <c r="G95" s="168">
        <v>6000</v>
      </c>
      <c r="H95" s="155">
        <v>12300</v>
      </c>
      <c r="I95" s="155">
        <v>13000</v>
      </c>
      <c r="J95" s="155">
        <v>13500</v>
      </c>
    </row>
    <row r="96" spans="1:10" ht="15.75" thickBot="1">
      <c r="A96" s="45" t="s">
        <v>57</v>
      </c>
      <c r="B96" s="46"/>
      <c r="C96" s="170">
        <f>C97</f>
        <v>739.06</v>
      </c>
      <c r="D96" s="143"/>
      <c r="E96" s="170">
        <f>E97</f>
        <v>743.6</v>
      </c>
      <c r="F96" s="170">
        <v>2000</v>
      </c>
      <c r="G96" s="170">
        <v>500</v>
      </c>
      <c r="H96" s="170">
        <v>2000</v>
      </c>
      <c r="I96" s="170">
        <v>2000</v>
      </c>
      <c r="J96" s="170">
        <v>2000</v>
      </c>
    </row>
    <row r="97" spans="1:10" ht="15.75" thickBot="1">
      <c r="A97" s="12" t="s">
        <v>58</v>
      </c>
      <c r="B97" s="47"/>
      <c r="C97" s="168">
        <v>739.06</v>
      </c>
      <c r="D97" s="48"/>
      <c r="E97" s="48">
        <v>743.6</v>
      </c>
      <c r="F97" s="168">
        <v>2000</v>
      </c>
      <c r="G97" s="168">
        <v>500</v>
      </c>
      <c r="H97" s="196">
        <v>2000</v>
      </c>
      <c r="I97" s="196">
        <v>2000</v>
      </c>
      <c r="J97" s="196">
        <v>2000</v>
      </c>
    </row>
    <row r="98" spans="1:10" ht="15.75" thickBot="1">
      <c r="A98" s="45" t="s">
        <v>103</v>
      </c>
      <c r="B98" s="46"/>
      <c r="C98" s="170">
        <f>C99</f>
        <v>0</v>
      </c>
      <c r="D98" s="143">
        <v>0</v>
      </c>
      <c r="E98" s="143">
        <v>0</v>
      </c>
      <c r="F98" s="170">
        <v>0</v>
      </c>
      <c r="G98" s="170">
        <v>0</v>
      </c>
      <c r="H98" s="170">
        <v>0</v>
      </c>
      <c r="I98" s="170">
        <v>0</v>
      </c>
      <c r="J98" s="170">
        <v>0</v>
      </c>
    </row>
    <row r="99" spans="1:10" ht="15.75" thickBot="1">
      <c r="A99" s="12" t="s">
        <v>104</v>
      </c>
      <c r="B99" s="47"/>
      <c r="C99" s="168">
        <v>0</v>
      </c>
      <c r="D99" s="48">
        <v>0</v>
      </c>
      <c r="E99" s="48">
        <v>0</v>
      </c>
      <c r="F99" s="168">
        <v>0</v>
      </c>
      <c r="G99" s="168">
        <v>0</v>
      </c>
      <c r="H99" s="155">
        <v>0</v>
      </c>
      <c r="I99" s="155">
        <v>0</v>
      </c>
      <c r="J99" s="155">
        <v>0</v>
      </c>
    </row>
    <row r="100" spans="1:10" ht="15.75" thickBot="1">
      <c r="A100" s="45" t="s">
        <v>59</v>
      </c>
      <c r="B100" s="46">
        <f>B101</f>
        <v>1268.27</v>
      </c>
      <c r="C100" s="170">
        <f t="shared" ref="C100:J100" si="42">C101</f>
        <v>717.05</v>
      </c>
      <c r="D100" s="143">
        <f t="shared" si="42"/>
        <v>0</v>
      </c>
      <c r="E100" s="170">
        <f t="shared" si="42"/>
        <v>733</v>
      </c>
      <c r="F100" s="170">
        <f t="shared" si="42"/>
        <v>1000</v>
      </c>
      <c r="G100" s="170">
        <v>800</v>
      </c>
      <c r="H100" s="195">
        <f t="shared" si="42"/>
        <v>1000</v>
      </c>
      <c r="I100" s="195">
        <f t="shared" si="42"/>
        <v>1000</v>
      </c>
      <c r="J100" s="195">
        <f t="shared" si="42"/>
        <v>1000</v>
      </c>
    </row>
    <row r="101" spans="1:10" ht="15.75" thickBot="1">
      <c r="A101" s="12" t="s">
        <v>60</v>
      </c>
      <c r="B101" s="47">
        <v>1268.27</v>
      </c>
      <c r="C101" s="168">
        <v>717.05</v>
      </c>
      <c r="D101" s="57"/>
      <c r="E101" s="48">
        <v>733</v>
      </c>
      <c r="F101" s="168">
        <v>1000</v>
      </c>
      <c r="G101" s="168">
        <v>800</v>
      </c>
      <c r="H101" s="155">
        <v>1000</v>
      </c>
      <c r="I101" s="155">
        <v>1000</v>
      </c>
      <c r="J101" s="155">
        <v>1000</v>
      </c>
    </row>
    <row r="102" spans="1:10" ht="15.75" thickBot="1">
      <c r="A102" s="45" t="s">
        <v>61</v>
      </c>
      <c r="B102" s="46">
        <f t="shared" ref="B102" si="43">B104+B105</f>
        <v>381.83</v>
      </c>
      <c r="C102" s="170">
        <f>C103+C104+C105</f>
        <v>1400.54</v>
      </c>
      <c r="D102" s="143">
        <f t="shared" ref="D102" si="44">D104+D105</f>
        <v>500</v>
      </c>
      <c r="E102" s="170">
        <f>E103+E104+E105</f>
        <v>1777.8</v>
      </c>
      <c r="F102" s="170">
        <f t="shared" ref="F102" si="45">F104+F105+F103</f>
        <v>2511</v>
      </c>
      <c r="G102" s="170"/>
      <c r="H102" s="195">
        <f t="shared" ref="H102" si="46">H104+H105+H103</f>
        <v>2060</v>
      </c>
      <c r="I102" s="195">
        <f t="shared" ref="I102:J102" si="47">I104+I105+I103</f>
        <v>2060</v>
      </c>
      <c r="J102" s="195">
        <f t="shared" si="47"/>
        <v>2060</v>
      </c>
    </row>
    <row r="103" spans="1:10" ht="15.75" thickBot="1">
      <c r="A103" s="18" t="s">
        <v>99</v>
      </c>
      <c r="B103" s="53">
        <v>0</v>
      </c>
      <c r="C103" s="20">
        <v>0</v>
      </c>
      <c r="D103" s="148"/>
      <c r="E103" s="148">
        <v>0</v>
      </c>
      <c r="F103" s="148">
        <v>0</v>
      </c>
      <c r="G103" s="20">
        <v>0</v>
      </c>
      <c r="H103" s="151">
        <v>0</v>
      </c>
      <c r="I103" s="151">
        <v>0</v>
      </c>
      <c r="J103" s="151">
        <v>0</v>
      </c>
    </row>
    <row r="104" spans="1:10" ht="15.75" thickBot="1">
      <c r="A104" s="12" t="s">
        <v>62</v>
      </c>
      <c r="B104" s="47">
        <v>0</v>
      </c>
      <c r="C104" s="168">
        <v>232.99</v>
      </c>
      <c r="D104" s="48">
        <v>0</v>
      </c>
      <c r="E104" s="48">
        <v>295.08</v>
      </c>
      <c r="F104" s="48">
        <v>521</v>
      </c>
      <c r="G104" s="168">
        <v>310</v>
      </c>
      <c r="H104" s="57">
        <v>360</v>
      </c>
      <c r="I104" s="57">
        <v>360</v>
      </c>
      <c r="J104" s="57">
        <v>360</v>
      </c>
    </row>
    <row r="105" spans="1:10" ht="15.75" thickBot="1">
      <c r="A105" s="12" t="s">
        <v>63</v>
      </c>
      <c r="B105" s="47">
        <v>381.83</v>
      </c>
      <c r="C105" s="168">
        <v>1167.55</v>
      </c>
      <c r="D105" s="48">
        <v>500</v>
      </c>
      <c r="E105" s="168">
        <v>1482.72</v>
      </c>
      <c r="F105" s="168">
        <v>1990</v>
      </c>
      <c r="G105" s="168">
        <v>1350</v>
      </c>
      <c r="H105" s="155">
        <v>1700</v>
      </c>
      <c r="I105" s="155">
        <v>1700</v>
      </c>
      <c r="J105" s="155">
        <v>1700</v>
      </c>
    </row>
    <row r="106" spans="1:10" ht="15.75" thickBot="1">
      <c r="A106" s="45" t="s">
        <v>64</v>
      </c>
      <c r="B106" s="46">
        <f t="shared" ref="B106" si="48">B108+B109</f>
        <v>5153.4799999999996</v>
      </c>
      <c r="C106" s="170">
        <f>C107+C108+C109</f>
        <v>19473.78</v>
      </c>
      <c r="D106" s="143">
        <f t="shared" ref="D106" si="49">D108+D109</f>
        <v>5000</v>
      </c>
      <c r="E106" s="170">
        <f>E107+E108+E109</f>
        <v>17308.89</v>
      </c>
      <c r="F106" s="170">
        <f t="shared" ref="F106:G106" si="50">F108+F109+F107</f>
        <v>18800</v>
      </c>
      <c r="G106" s="170">
        <f t="shared" si="50"/>
        <v>22350</v>
      </c>
      <c r="H106" s="195">
        <f t="shared" ref="H106" si="51">H108+H109+H107</f>
        <v>12505</v>
      </c>
      <c r="I106" s="195">
        <f t="shared" ref="I106:J106" si="52">I108+I109+I107</f>
        <v>13400</v>
      </c>
      <c r="J106" s="195">
        <f t="shared" si="52"/>
        <v>17250</v>
      </c>
    </row>
    <row r="107" spans="1:10" ht="15.75" thickBot="1">
      <c r="A107" s="18" t="s">
        <v>98</v>
      </c>
      <c r="B107" s="53">
        <v>0</v>
      </c>
      <c r="C107" s="20">
        <v>0</v>
      </c>
      <c r="D107" s="148"/>
      <c r="E107" s="148">
        <v>0</v>
      </c>
      <c r="F107" s="20">
        <v>0</v>
      </c>
      <c r="G107" s="20">
        <v>0</v>
      </c>
      <c r="H107" s="16">
        <v>0</v>
      </c>
      <c r="I107" s="16">
        <v>0</v>
      </c>
      <c r="J107" s="16">
        <v>0</v>
      </c>
    </row>
    <row r="108" spans="1:10" ht="15.75" thickBot="1">
      <c r="A108" s="12" t="s">
        <v>65</v>
      </c>
      <c r="B108" s="47">
        <v>0</v>
      </c>
      <c r="C108" s="168">
        <v>466.85</v>
      </c>
      <c r="D108" s="48">
        <v>0</v>
      </c>
      <c r="E108" s="48">
        <v>517.39</v>
      </c>
      <c r="F108" s="168">
        <v>700</v>
      </c>
      <c r="G108" s="168">
        <v>750</v>
      </c>
      <c r="H108" s="155">
        <v>805</v>
      </c>
      <c r="I108" s="155">
        <v>900</v>
      </c>
      <c r="J108" s="155">
        <v>950</v>
      </c>
    </row>
    <row r="109" spans="1:10" ht="15.75" thickBot="1">
      <c r="A109" s="12" t="s">
        <v>66</v>
      </c>
      <c r="B109" s="47">
        <f>2928.53+2224.95</f>
        <v>5153.4799999999996</v>
      </c>
      <c r="C109" s="168">
        <v>19006.93</v>
      </c>
      <c r="D109" s="48">
        <v>5000</v>
      </c>
      <c r="E109" s="168">
        <v>16791.5</v>
      </c>
      <c r="F109" s="168">
        <v>18100</v>
      </c>
      <c r="G109" s="168">
        <v>21600</v>
      </c>
      <c r="H109" s="155">
        <v>11700</v>
      </c>
      <c r="I109" s="155">
        <v>12500</v>
      </c>
      <c r="J109" s="155">
        <v>16300</v>
      </c>
    </row>
    <row r="110" spans="1:10" ht="15.75" thickBot="1">
      <c r="A110" s="45" t="s">
        <v>67</v>
      </c>
      <c r="B110" s="46">
        <f>B112+B113</f>
        <v>1761.25</v>
      </c>
      <c r="C110" s="170">
        <f>C112+C113+C111</f>
        <v>3002.2700000000004</v>
      </c>
      <c r="D110" s="143">
        <f>D112+D113</f>
        <v>6500</v>
      </c>
      <c r="E110" s="170">
        <f>E112+E113+E111</f>
        <v>2257.29</v>
      </c>
      <c r="F110" s="170">
        <f t="shared" ref="F110:G110" si="53">F112+F113+F111</f>
        <v>1694</v>
      </c>
      <c r="G110" s="170">
        <f t="shared" si="53"/>
        <v>933</v>
      </c>
      <c r="H110" s="195">
        <f t="shared" ref="H110" si="54">H112+H113+H111</f>
        <v>1260</v>
      </c>
      <c r="I110" s="195">
        <f t="shared" ref="I110:J110" si="55">I112+I113+I111</f>
        <v>1260</v>
      </c>
      <c r="J110" s="195">
        <f t="shared" si="55"/>
        <v>1260</v>
      </c>
    </row>
    <row r="111" spans="1:10" ht="15.75" thickBot="1">
      <c r="A111" s="18" t="s">
        <v>97</v>
      </c>
      <c r="B111" s="53"/>
      <c r="C111" s="20">
        <v>0</v>
      </c>
      <c r="D111" s="148"/>
      <c r="E111" s="148">
        <v>0</v>
      </c>
      <c r="F111" s="20">
        <v>0</v>
      </c>
      <c r="G111" s="20">
        <v>0</v>
      </c>
      <c r="H111" s="16">
        <v>0</v>
      </c>
      <c r="I111" s="16">
        <v>0</v>
      </c>
      <c r="J111" s="16">
        <v>0</v>
      </c>
    </row>
    <row r="112" spans="1:10" ht="15.75" thickBot="1">
      <c r="A112" s="12" t="s">
        <v>68</v>
      </c>
      <c r="B112" s="47">
        <v>0</v>
      </c>
      <c r="C112" s="168">
        <v>56.01</v>
      </c>
      <c r="D112" s="48">
        <v>0</v>
      </c>
      <c r="E112" s="48">
        <v>0</v>
      </c>
      <c r="F112" s="168">
        <v>104</v>
      </c>
      <c r="G112" s="168">
        <v>33</v>
      </c>
      <c r="H112" s="155">
        <v>0</v>
      </c>
      <c r="I112" s="155">
        <v>0</v>
      </c>
      <c r="J112" s="155">
        <v>0</v>
      </c>
    </row>
    <row r="113" spans="1:10" ht="15.75" thickBot="1">
      <c r="A113" s="12" t="s">
        <v>69</v>
      </c>
      <c r="B113" s="47">
        <v>1761.25</v>
      </c>
      <c r="C113" s="168">
        <v>2946.26</v>
      </c>
      <c r="D113" s="48">
        <v>6500</v>
      </c>
      <c r="E113" s="168">
        <v>2257.29</v>
      </c>
      <c r="F113" s="168">
        <v>1590</v>
      </c>
      <c r="G113" s="168">
        <v>900</v>
      </c>
      <c r="H113" s="155">
        <v>1260</v>
      </c>
      <c r="I113" s="155">
        <v>1260</v>
      </c>
      <c r="J113" s="155">
        <v>1260</v>
      </c>
    </row>
    <row r="114" spans="1:10" ht="15.75" thickBot="1">
      <c r="A114" s="45" t="s">
        <v>92</v>
      </c>
      <c r="B114" s="46">
        <f>B116+B117</f>
        <v>146000</v>
      </c>
      <c r="C114" s="170">
        <v>1851.1</v>
      </c>
      <c r="D114" s="143">
        <f>D116+D117</f>
        <v>0</v>
      </c>
      <c r="E114" s="170">
        <v>532.92999999999995</v>
      </c>
      <c r="F114" s="170">
        <v>500</v>
      </c>
      <c r="G114" s="170">
        <v>500</v>
      </c>
      <c r="H114" s="195">
        <v>500</v>
      </c>
      <c r="I114" s="195">
        <v>500</v>
      </c>
      <c r="J114" s="195">
        <v>500</v>
      </c>
    </row>
    <row r="115" spans="1:10" ht="15.75" thickBot="1">
      <c r="A115" s="12" t="s">
        <v>93</v>
      </c>
      <c r="B115" s="47"/>
      <c r="C115" s="168">
        <v>1851.1</v>
      </c>
      <c r="D115" s="48"/>
      <c r="E115" s="48">
        <v>532.92999999999995</v>
      </c>
      <c r="F115" s="168">
        <v>500</v>
      </c>
      <c r="G115" s="168">
        <v>500</v>
      </c>
      <c r="H115" s="155">
        <v>500</v>
      </c>
      <c r="I115" s="155">
        <v>500</v>
      </c>
      <c r="J115" s="155">
        <v>500</v>
      </c>
    </row>
    <row r="116" spans="1:10" ht="15.75" thickBot="1">
      <c r="A116" s="45" t="s">
        <v>70</v>
      </c>
      <c r="B116" s="46">
        <f>B117</f>
        <v>73000</v>
      </c>
      <c r="C116" s="170">
        <f t="shared" ref="C116:J116" si="56">C117</f>
        <v>139404.26</v>
      </c>
      <c r="D116" s="143">
        <f t="shared" si="56"/>
        <v>0</v>
      </c>
      <c r="E116" s="170">
        <v>1653.6</v>
      </c>
      <c r="F116" s="170">
        <f t="shared" si="56"/>
        <v>0</v>
      </c>
      <c r="G116" s="170">
        <f t="shared" si="56"/>
        <v>6776.5</v>
      </c>
      <c r="H116" s="170">
        <f t="shared" si="56"/>
        <v>0</v>
      </c>
      <c r="I116" s="170">
        <f t="shared" si="56"/>
        <v>0</v>
      </c>
      <c r="J116" s="170">
        <f t="shared" si="56"/>
        <v>0</v>
      </c>
    </row>
    <row r="117" spans="1:10" ht="15.75" thickBot="1">
      <c r="A117" s="12" t="s">
        <v>71</v>
      </c>
      <c r="B117" s="47">
        <v>73000</v>
      </c>
      <c r="C117" s="168">
        <v>139404.26</v>
      </c>
      <c r="D117" s="48"/>
      <c r="E117" s="168">
        <v>1653.6</v>
      </c>
      <c r="F117" s="168">
        <v>0</v>
      </c>
      <c r="G117" s="168">
        <v>6776.5</v>
      </c>
      <c r="H117" s="155">
        <v>0</v>
      </c>
      <c r="I117" s="155">
        <v>0</v>
      </c>
      <c r="J117" s="155">
        <v>0</v>
      </c>
    </row>
    <row r="118" spans="1:10" ht="15.75" thickBot="1">
      <c r="A118" s="45" t="s">
        <v>72</v>
      </c>
      <c r="B118" s="46">
        <f t="shared" ref="B118" si="57">B119+B120+B122</f>
        <v>15915.489999999998</v>
      </c>
      <c r="C118" s="170">
        <f>C119+C120+C122+C121</f>
        <v>48983.259999999995</v>
      </c>
      <c r="D118" s="143">
        <f t="shared" ref="D118" si="58">D119+D120+D122</f>
        <v>23550</v>
      </c>
      <c r="E118" s="170">
        <f>E119+E120+E122+E121</f>
        <v>43126.37000000001</v>
      </c>
      <c r="F118" s="170">
        <f>SUM(F119:F122)</f>
        <v>45447</v>
      </c>
      <c r="G118" s="170">
        <f>SUM(G119:G122)</f>
        <v>42100</v>
      </c>
      <c r="H118" s="195">
        <f>SUM(H119:H122)</f>
        <v>31168</v>
      </c>
      <c r="I118" s="195">
        <f>SUM(I119:I122)</f>
        <v>33700</v>
      </c>
      <c r="J118" s="195">
        <f>SUM(J119:J122)</f>
        <v>36400</v>
      </c>
    </row>
    <row r="119" spans="1:10" ht="15.75" thickBot="1">
      <c r="A119" s="12" t="s">
        <v>73</v>
      </c>
      <c r="B119" s="47">
        <v>10908.05</v>
      </c>
      <c r="C119" s="168">
        <v>21369.26</v>
      </c>
      <c r="D119" s="48">
        <v>16700</v>
      </c>
      <c r="E119" s="168">
        <v>29198.06</v>
      </c>
      <c r="F119" s="168">
        <v>28739</v>
      </c>
      <c r="G119" s="168">
        <v>28000</v>
      </c>
      <c r="H119" s="155">
        <v>20492</v>
      </c>
      <c r="I119" s="155">
        <v>22000</v>
      </c>
      <c r="J119" s="155">
        <v>24000</v>
      </c>
    </row>
    <row r="120" spans="1:10" ht="15.75" thickBot="1">
      <c r="A120" s="12" t="s">
        <v>74</v>
      </c>
      <c r="B120" s="47">
        <v>4039.15</v>
      </c>
      <c r="C120" s="168">
        <v>7448.89</v>
      </c>
      <c r="D120" s="48">
        <v>6000</v>
      </c>
      <c r="E120" s="168">
        <v>10163.6</v>
      </c>
      <c r="F120" s="168">
        <v>11719</v>
      </c>
      <c r="G120" s="168">
        <v>10300</v>
      </c>
      <c r="H120" s="155">
        <v>7367</v>
      </c>
      <c r="I120" s="155">
        <v>8000</v>
      </c>
      <c r="J120" s="155">
        <v>8500</v>
      </c>
    </row>
    <row r="121" spans="1:10" ht="15.75" thickBot="1">
      <c r="A121" s="12" t="s">
        <v>75</v>
      </c>
      <c r="B121" s="47"/>
      <c r="C121" s="168">
        <v>19953.8</v>
      </c>
      <c r="D121" s="48">
        <v>850</v>
      </c>
      <c r="E121" s="168">
        <v>3115.91</v>
      </c>
      <c r="F121" s="168">
        <v>4789</v>
      </c>
      <c r="G121" s="168">
        <v>3500</v>
      </c>
      <c r="H121" s="155">
        <v>3109</v>
      </c>
      <c r="I121" s="155">
        <v>3500</v>
      </c>
      <c r="J121" s="155">
        <v>3700</v>
      </c>
    </row>
    <row r="122" spans="1:10" ht="15.75" thickBot="1">
      <c r="A122" s="12" t="s">
        <v>106</v>
      </c>
      <c r="B122" s="47">
        <v>968.29</v>
      </c>
      <c r="C122" s="168">
        <v>211.31</v>
      </c>
      <c r="D122" s="48">
        <v>850</v>
      </c>
      <c r="E122" s="168">
        <v>648.79999999999995</v>
      </c>
      <c r="F122" s="168">
        <v>200</v>
      </c>
      <c r="G122" s="168">
        <v>300</v>
      </c>
      <c r="H122" s="155">
        <v>200</v>
      </c>
      <c r="I122" s="155">
        <v>200</v>
      </c>
      <c r="J122" s="155">
        <v>200</v>
      </c>
    </row>
    <row r="123" spans="1:10" ht="15.75" thickBot="1">
      <c r="A123" s="45" t="s">
        <v>107</v>
      </c>
      <c r="B123" s="46">
        <f t="shared" ref="B123" si="59">B124+B125+B127</f>
        <v>704268.15999999992</v>
      </c>
      <c r="C123" s="170">
        <v>103.14</v>
      </c>
      <c r="D123" s="143">
        <f t="shared" ref="D123" si="60">D124+D125+D127</f>
        <v>539373.43999999994</v>
      </c>
      <c r="E123" s="143">
        <v>600</v>
      </c>
      <c r="F123" s="170">
        <v>0</v>
      </c>
      <c r="G123" s="170">
        <v>1560</v>
      </c>
      <c r="H123" s="170">
        <v>0</v>
      </c>
      <c r="I123" s="170">
        <v>0</v>
      </c>
      <c r="J123" s="170">
        <v>0</v>
      </c>
    </row>
    <row r="124" spans="1:10" ht="15.75" thickBot="1">
      <c r="A124" s="12" t="s">
        <v>108</v>
      </c>
      <c r="B124" s="47"/>
      <c r="C124" s="168">
        <v>103.14</v>
      </c>
      <c r="D124" s="48"/>
      <c r="E124" s="48">
        <v>600</v>
      </c>
      <c r="F124" s="168"/>
      <c r="G124" s="168">
        <v>1560</v>
      </c>
      <c r="H124" s="155"/>
      <c r="I124" s="155"/>
      <c r="J124" s="155"/>
    </row>
    <row r="125" spans="1:10" ht="15.75" thickBot="1">
      <c r="A125" s="45" t="s">
        <v>109</v>
      </c>
      <c r="B125" s="46">
        <f t="shared" ref="B125" si="61">B126+B127+B129</f>
        <v>353142.07999999996</v>
      </c>
      <c r="C125" s="170">
        <v>18616</v>
      </c>
      <c r="D125" s="143">
        <f t="shared" ref="D125" si="62">D126+D127+D129</f>
        <v>270695.21999999997</v>
      </c>
      <c r="E125" s="143">
        <v>15624</v>
      </c>
      <c r="F125" s="170">
        <v>0</v>
      </c>
      <c r="G125" s="170">
        <v>1830</v>
      </c>
      <c r="H125" s="170">
        <v>0</v>
      </c>
      <c r="I125" s="170">
        <v>0</v>
      </c>
      <c r="J125" s="170">
        <v>0</v>
      </c>
    </row>
    <row r="126" spans="1:10" ht="15.75" thickBot="1">
      <c r="A126" s="12" t="s">
        <v>110</v>
      </c>
      <c r="B126" s="47"/>
      <c r="C126" s="168">
        <v>18616</v>
      </c>
      <c r="D126" s="48"/>
      <c r="E126" s="48">
        <v>15624</v>
      </c>
      <c r="F126" s="168"/>
      <c r="G126" s="168">
        <v>1830</v>
      </c>
      <c r="H126" s="155"/>
      <c r="I126" s="155"/>
      <c r="J126" s="155"/>
    </row>
    <row r="127" spans="1:10" ht="15.75" thickBot="1">
      <c r="A127" s="45" t="s">
        <v>8</v>
      </c>
      <c r="B127" s="46">
        <f>B118+B116+B110+B106+B102+B100+B92+B88+B82+B76+B65+B61+B56+B54+B49</f>
        <v>351126.07999999996</v>
      </c>
      <c r="C127" s="170">
        <f>C49+C54+C56+C61+C65+C68+C72+C76+C80+C82+C84+C86+C88+C92+C96+C98+C100+C102+C106+C110+C114+C116+C118+C123+C125</f>
        <v>563171.36</v>
      </c>
      <c r="D127" s="143">
        <f>D118+D116+D110+D106+D102+D100+D92+D88+D82+D76+D65+D61+D56+D54+D49</f>
        <v>268678.21999999997</v>
      </c>
      <c r="E127" s="170">
        <f>E49+E54+E56+E61+E65+E68+E72+E76+E80+E82+E84+E86+E88+E92+E96+E98+E100+E102+E106+E110+E114+E116+E118+E123+E125</f>
        <v>478263.12999999995</v>
      </c>
      <c r="F127" s="143">
        <f t="shared" ref="F127:G127" si="63">F49+F54+F56+F61+F65+F68+F72+F76+F80+F82+F84+F86+F88+F92+F96+F98+F100+F102+F106+F110+F114+F116+F118+F123+F125</f>
        <v>419450</v>
      </c>
      <c r="G127" s="143">
        <f t="shared" si="63"/>
        <v>432069.74</v>
      </c>
      <c r="H127" s="143">
        <f t="shared" ref="H127" si="64">H49+H54+H56+H61+H65+H68+H72+H76+H80+H82+H84+H86+H88+H92+H96+H98+H100+H102+H106+H110+H114+H116+H118+H123+H125</f>
        <v>428401</v>
      </c>
      <c r="I127" s="143">
        <f t="shared" ref="I127:J127" si="65">I49+I54+I56+I61+I65+I68+I72+I76+I80+I82+I84+I86+I88+I92+I96+I98+I100+I102+I106+I110+I114+I116+I118+I123+I125</f>
        <v>439380</v>
      </c>
      <c r="J127" s="143">
        <f t="shared" si="65"/>
        <v>452330</v>
      </c>
    </row>
    <row r="128" spans="1:10" ht="16.5">
      <c r="A128" s="28"/>
      <c r="B128" s="28"/>
      <c r="C128" s="28"/>
      <c r="D128" s="29"/>
      <c r="E128" s="29"/>
      <c r="F128" s="4"/>
      <c r="G128" s="4"/>
      <c r="H128" s="191"/>
      <c r="I128" s="187"/>
      <c r="J128" s="187"/>
    </row>
    <row r="129" spans="1:10" ht="15.75" thickBot="1">
      <c r="A129" s="28"/>
      <c r="B129" s="4">
        <v>2016</v>
      </c>
      <c r="C129" s="4">
        <v>2022</v>
      </c>
      <c r="D129" s="4">
        <v>2017</v>
      </c>
      <c r="E129" s="4">
        <v>2023</v>
      </c>
      <c r="F129" s="2">
        <v>2024</v>
      </c>
      <c r="G129" s="2">
        <v>2024</v>
      </c>
      <c r="H129" s="4">
        <v>2025</v>
      </c>
      <c r="I129" s="4">
        <v>2026</v>
      </c>
      <c r="J129" s="4">
        <v>2027</v>
      </c>
    </row>
    <row r="130" spans="1:10" ht="15.75" thickBot="1">
      <c r="A130" s="5" t="s">
        <v>76</v>
      </c>
      <c r="B130" s="6" t="s">
        <v>1</v>
      </c>
      <c r="C130" s="6" t="s">
        <v>1</v>
      </c>
      <c r="D130" s="6" t="s">
        <v>15</v>
      </c>
      <c r="E130" s="6" t="s">
        <v>1</v>
      </c>
      <c r="F130" s="7" t="s">
        <v>5</v>
      </c>
      <c r="G130" s="95" t="s">
        <v>4</v>
      </c>
      <c r="H130" s="38" t="s">
        <v>5</v>
      </c>
      <c r="I130" s="22" t="s">
        <v>5</v>
      </c>
      <c r="J130" s="22" t="s">
        <v>5</v>
      </c>
    </row>
    <row r="131" spans="1:10" ht="15.75" thickBot="1">
      <c r="A131" s="9"/>
      <c r="B131" s="10" t="s">
        <v>6</v>
      </c>
      <c r="C131" s="10" t="s">
        <v>6</v>
      </c>
      <c r="D131" s="10" t="s">
        <v>16</v>
      </c>
      <c r="E131" s="10" t="s">
        <v>6</v>
      </c>
      <c r="F131" s="7"/>
      <c r="G131" s="159" t="s">
        <v>129</v>
      </c>
      <c r="H131" s="17"/>
      <c r="I131" s="17"/>
      <c r="J131" s="17"/>
    </row>
    <row r="132" spans="1:10" ht="15.75" thickBot="1">
      <c r="A132" s="18" t="s">
        <v>77</v>
      </c>
      <c r="B132" s="19">
        <v>299986.88</v>
      </c>
      <c r="C132" s="20">
        <v>578489.17000000004</v>
      </c>
      <c r="D132" s="20"/>
      <c r="E132" s="175">
        <v>768579.91</v>
      </c>
      <c r="F132" s="20">
        <v>670000</v>
      </c>
      <c r="G132" s="20">
        <v>774139</v>
      </c>
      <c r="H132" s="20">
        <v>963000</v>
      </c>
      <c r="I132" s="20">
        <v>963000</v>
      </c>
      <c r="J132" s="20">
        <v>963000</v>
      </c>
    </row>
    <row r="133" spans="1:10" ht="15.75" thickBot="1">
      <c r="A133" s="18" t="s">
        <v>95</v>
      </c>
      <c r="B133" s="19"/>
      <c r="C133" s="20">
        <v>2364.83</v>
      </c>
      <c r="D133" s="20"/>
      <c r="E133" s="20">
        <v>22221.3</v>
      </c>
      <c r="F133" s="20">
        <v>40000</v>
      </c>
      <c r="G133" s="20">
        <v>36444</v>
      </c>
      <c r="H133" s="20">
        <v>45000</v>
      </c>
      <c r="I133" s="20">
        <v>45000</v>
      </c>
      <c r="J133" s="20">
        <v>45000</v>
      </c>
    </row>
    <row r="134" spans="1:10" ht="15.75" thickBot="1">
      <c r="A134" s="18" t="s">
        <v>78</v>
      </c>
      <c r="B134" s="19">
        <v>194286.37</v>
      </c>
      <c r="C134" s="20">
        <v>319965</v>
      </c>
      <c r="D134" s="20"/>
      <c r="E134" s="175">
        <v>378381</v>
      </c>
      <c r="F134" s="20">
        <v>365539</v>
      </c>
      <c r="G134" s="20">
        <v>365539</v>
      </c>
      <c r="H134" s="175">
        <v>124545</v>
      </c>
      <c r="I134" s="20">
        <v>135000</v>
      </c>
      <c r="J134" s="20">
        <v>145000</v>
      </c>
    </row>
    <row r="135" spans="1:10" ht="15.75" thickBot="1">
      <c r="A135" s="18" t="s">
        <v>89</v>
      </c>
      <c r="B135" s="19">
        <v>0</v>
      </c>
      <c r="C135" s="20">
        <v>81365.55</v>
      </c>
      <c r="D135" s="20"/>
      <c r="E135" s="20">
        <v>81141.84</v>
      </c>
      <c r="F135" s="20">
        <v>64176</v>
      </c>
      <c r="G135" s="20">
        <v>73513</v>
      </c>
      <c r="H135" s="20">
        <v>96980</v>
      </c>
      <c r="I135" s="20">
        <v>96980</v>
      </c>
      <c r="J135" s="20">
        <v>96980</v>
      </c>
    </row>
    <row r="136" spans="1:10" ht="15.75" thickBot="1">
      <c r="A136" s="14" t="s">
        <v>8</v>
      </c>
      <c r="B136" s="15">
        <f>B132+B135+B134</f>
        <v>494273.25</v>
      </c>
      <c r="C136" s="155">
        <v>982184.55</v>
      </c>
      <c r="D136" s="155"/>
      <c r="E136" s="155">
        <v>1250324.05</v>
      </c>
      <c r="F136" s="155">
        <f>F132+F133+F134+F135</f>
        <v>1139715</v>
      </c>
      <c r="G136" s="155">
        <f>G132+G133+G134+G135</f>
        <v>1249635</v>
      </c>
      <c r="H136" s="155">
        <f>H132+H133+H134+H135</f>
        <v>1229525</v>
      </c>
      <c r="I136" s="155">
        <f t="shared" ref="I136:J136" si="66">SUM(I132:I135)</f>
        <v>1239980</v>
      </c>
      <c r="J136" s="155">
        <f t="shared" si="66"/>
        <v>1249980</v>
      </c>
    </row>
    <row r="137" spans="1:10">
      <c r="A137" s="28"/>
      <c r="B137" s="28"/>
      <c r="C137" s="28"/>
      <c r="D137" s="29"/>
      <c r="E137" s="29"/>
      <c r="F137" s="2"/>
      <c r="G137" s="2"/>
    </row>
    <row r="138" spans="1:10" ht="15.75" thickBot="1">
      <c r="A138" s="3"/>
      <c r="B138" s="4">
        <v>2016</v>
      </c>
      <c r="C138" s="4">
        <v>2022</v>
      </c>
      <c r="D138" s="4">
        <v>2017</v>
      </c>
      <c r="E138" s="4">
        <v>2023</v>
      </c>
      <c r="F138" s="4">
        <v>2024</v>
      </c>
      <c r="G138" s="4">
        <v>2024</v>
      </c>
      <c r="H138" s="4">
        <v>2025</v>
      </c>
      <c r="I138" s="4">
        <v>2026</v>
      </c>
      <c r="J138" s="4">
        <v>2027</v>
      </c>
    </row>
    <row r="139" spans="1:10" ht="15.75" thickBot="1">
      <c r="A139" s="59" t="s">
        <v>79</v>
      </c>
      <c r="B139" s="6" t="s">
        <v>1</v>
      </c>
      <c r="C139" s="6" t="s">
        <v>1</v>
      </c>
      <c r="D139" s="6" t="s">
        <v>80</v>
      </c>
      <c r="E139" s="6" t="s">
        <v>3</v>
      </c>
      <c r="F139" s="22" t="s">
        <v>5</v>
      </c>
      <c r="G139" s="95" t="s">
        <v>4</v>
      </c>
      <c r="H139" s="22" t="s">
        <v>5</v>
      </c>
      <c r="I139" s="22" t="s">
        <v>5</v>
      </c>
      <c r="J139" s="22" t="s">
        <v>5</v>
      </c>
    </row>
    <row r="140" spans="1:10" ht="15.75" thickBot="1">
      <c r="A140" s="59"/>
      <c r="B140" s="10" t="s">
        <v>6</v>
      </c>
      <c r="C140" s="10" t="s">
        <v>6</v>
      </c>
      <c r="D140" s="10" t="s">
        <v>16</v>
      </c>
      <c r="E140" s="10"/>
      <c r="F140" s="23"/>
      <c r="G140" s="23" t="s">
        <v>129</v>
      </c>
      <c r="H140" s="17"/>
      <c r="I140" s="17"/>
      <c r="J140" s="17"/>
    </row>
    <row r="141" spans="1:10">
      <c r="A141" s="24" t="s">
        <v>81</v>
      </c>
      <c r="B141" s="25">
        <v>18666.93</v>
      </c>
      <c r="C141" s="25">
        <v>63622.49</v>
      </c>
      <c r="D141" s="61">
        <v>57475.199999999997</v>
      </c>
      <c r="E141" s="25">
        <v>52458</v>
      </c>
      <c r="F141" s="65">
        <v>350000</v>
      </c>
      <c r="G141" s="65">
        <v>94400</v>
      </c>
      <c r="H141" s="65">
        <v>330000</v>
      </c>
      <c r="I141" s="204">
        <v>18500</v>
      </c>
      <c r="J141" s="204">
        <v>25000</v>
      </c>
    </row>
    <row r="142" spans="1:10">
      <c r="A142" s="24" t="s">
        <v>82</v>
      </c>
      <c r="B142" s="25">
        <v>0</v>
      </c>
      <c r="C142" s="25">
        <v>0</v>
      </c>
      <c r="D142" s="25">
        <v>0</v>
      </c>
      <c r="E142" s="25">
        <v>0</v>
      </c>
      <c r="F142" s="64">
        <v>0</v>
      </c>
      <c r="G142" s="64">
        <v>0</v>
      </c>
      <c r="H142" s="64">
        <v>0</v>
      </c>
      <c r="I142" s="205">
        <v>0</v>
      </c>
      <c r="J142" s="205">
        <v>0</v>
      </c>
    </row>
    <row r="143" spans="1:10">
      <c r="A143" s="26" t="s">
        <v>8</v>
      </c>
      <c r="B143" s="27">
        <f>SUM(B141:B142)</f>
        <v>18666.93</v>
      </c>
      <c r="C143" s="63">
        <f t="shared" ref="C143:I143" si="67">SUM(C141:C142)</f>
        <v>63622.49</v>
      </c>
      <c r="D143" s="63">
        <f t="shared" si="67"/>
        <v>57475.199999999997</v>
      </c>
      <c r="E143" s="63">
        <f t="shared" si="67"/>
        <v>52458</v>
      </c>
      <c r="F143" s="63">
        <f t="shared" si="67"/>
        <v>350000</v>
      </c>
      <c r="G143" s="63">
        <v>94400</v>
      </c>
      <c r="H143" s="63">
        <v>330000</v>
      </c>
      <c r="I143" s="63">
        <f t="shared" si="67"/>
        <v>18500</v>
      </c>
      <c r="J143" s="63">
        <f t="shared" ref="J143" si="68">SUM(J141:J142)</f>
        <v>25000</v>
      </c>
    </row>
    <row r="144" spans="1:10">
      <c r="A144" s="28"/>
      <c r="B144" s="28"/>
      <c r="C144" s="28"/>
      <c r="D144" s="28"/>
      <c r="E144" s="28"/>
      <c r="F144" s="2"/>
      <c r="G144" s="2"/>
    </row>
    <row r="145" spans="1:10" ht="15.75" thickBot="1">
      <c r="A145" s="3"/>
      <c r="B145" s="4">
        <v>2016</v>
      </c>
      <c r="C145" s="4">
        <v>2022</v>
      </c>
      <c r="D145" s="4">
        <v>2017</v>
      </c>
      <c r="E145" s="4">
        <v>2023</v>
      </c>
      <c r="F145" s="4">
        <v>2024</v>
      </c>
      <c r="G145" s="4">
        <v>2024</v>
      </c>
      <c r="H145" s="4">
        <v>2025</v>
      </c>
      <c r="I145" s="4">
        <v>2026</v>
      </c>
      <c r="J145" s="4">
        <v>2027</v>
      </c>
    </row>
    <row r="146" spans="1:10" ht="15.75" thickBot="1">
      <c r="A146" s="59" t="s">
        <v>83</v>
      </c>
      <c r="B146" s="6" t="s">
        <v>1</v>
      </c>
      <c r="C146" s="6" t="s">
        <v>1</v>
      </c>
      <c r="D146" s="6" t="s">
        <v>80</v>
      </c>
      <c r="E146" s="6" t="s">
        <v>3</v>
      </c>
      <c r="F146" s="22" t="s">
        <v>5</v>
      </c>
      <c r="G146" s="95" t="s">
        <v>4</v>
      </c>
      <c r="H146" s="8" t="s">
        <v>5</v>
      </c>
      <c r="I146" s="197" t="s">
        <v>5</v>
      </c>
      <c r="J146" s="197" t="s">
        <v>5</v>
      </c>
    </row>
    <row r="147" spans="1:10" ht="15.75" thickBot="1">
      <c r="A147" s="59"/>
      <c r="B147" s="10" t="s">
        <v>6</v>
      </c>
      <c r="C147" s="10" t="s">
        <v>6</v>
      </c>
      <c r="D147" s="10" t="s">
        <v>16</v>
      </c>
      <c r="E147" s="10"/>
      <c r="F147" s="23"/>
      <c r="G147" s="160" t="s">
        <v>129</v>
      </c>
      <c r="H147" s="11"/>
      <c r="I147" s="198"/>
      <c r="J147" s="198"/>
    </row>
    <row r="148" spans="1:10">
      <c r="A148" s="24" t="s">
        <v>84</v>
      </c>
      <c r="B148" s="25">
        <v>0</v>
      </c>
      <c r="C148" s="25">
        <v>0</v>
      </c>
      <c r="D148" s="25">
        <v>5000</v>
      </c>
      <c r="E148" s="25">
        <v>0</v>
      </c>
      <c r="F148" s="65">
        <v>0</v>
      </c>
      <c r="G148" s="65">
        <v>0</v>
      </c>
      <c r="H148" s="65">
        <v>0</v>
      </c>
      <c r="I148" s="62">
        <v>0</v>
      </c>
      <c r="J148" s="62">
        <v>0</v>
      </c>
    </row>
    <row r="149" spans="1:10">
      <c r="A149" s="24" t="s">
        <v>85</v>
      </c>
      <c r="B149" s="25">
        <v>0</v>
      </c>
      <c r="C149" s="25">
        <v>0</v>
      </c>
      <c r="D149" s="25">
        <v>0</v>
      </c>
      <c r="E149" s="25">
        <v>0</v>
      </c>
      <c r="F149" s="64">
        <v>0</v>
      </c>
      <c r="G149" s="64">
        <v>0</v>
      </c>
      <c r="H149" s="64">
        <v>0</v>
      </c>
      <c r="I149" s="56">
        <v>0</v>
      </c>
      <c r="J149" s="56">
        <v>0</v>
      </c>
    </row>
    <row r="150" spans="1:10">
      <c r="A150" s="26" t="s">
        <v>8</v>
      </c>
      <c r="B150" s="27">
        <f>SUM(B148:B149)</f>
        <v>0</v>
      </c>
      <c r="C150" s="63">
        <f t="shared" ref="C150:I150" si="69">SUM(C148:C149)</f>
        <v>0</v>
      </c>
      <c r="D150" s="63">
        <f t="shared" si="69"/>
        <v>5000</v>
      </c>
      <c r="E150" s="63">
        <f t="shared" si="69"/>
        <v>0</v>
      </c>
      <c r="F150" s="63">
        <f t="shared" si="69"/>
        <v>0</v>
      </c>
      <c r="G150" s="63">
        <f t="shared" ref="G150" si="70">SUM(G148:G149)</f>
        <v>0</v>
      </c>
      <c r="H150" s="63">
        <f t="shared" si="69"/>
        <v>0</v>
      </c>
      <c r="I150" s="63">
        <f t="shared" si="69"/>
        <v>0</v>
      </c>
      <c r="J150" s="63">
        <f t="shared" ref="J150" si="71">SUM(J148:J149)</f>
        <v>0</v>
      </c>
    </row>
    <row r="151" spans="1:10">
      <c r="A151" s="28"/>
      <c r="B151" s="28"/>
      <c r="C151" s="28"/>
      <c r="D151" s="28"/>
      <c r="E151" s="28"/>
      <c r="F151" s="2"/>
      <c r="G151" s="2"/>
    </row>
    <row r="152" spans="1:10" ht="15.75" thickBot="1">
      <c r="A152" s="28"/>
      <c r="B152" s="4">
        <v>2016</v>
      </c>
      <c r="C152" s="4">
        <v>2022</v>
      </c>
      <c r="D152" s="4">
        <v>2017</v>
      </c>
      <c r="E152" s="4">
        <v>2023</v>
      </c>
      <c r="F152" s="4">
        <v>2024</v>
      </c>
      <c r="G152" s="4">
        <v>2024</v>
      </c>
      <c r="H152" s="4">
        <v>2025</v>
      </c>
      <c r="I152" s="4">
        <v>2026</v>
      </c>
      <c r="J152" s="4">
        <v>2027</v>
      </c>
    </row>
    <row r="153" spans="1:10" ht="15.75" thickBot="1">
      <c r="A153" s="5" t="s">
        <v>20</v>
      </c>
      <c r="B153" s="6" t="s">
        <v>1</v>
      </c>
      <c r="C153" s="6" t="s">
        <v>1</v>
      </c>
      <c r="D153" s="6" t="s">
        <v>80</v>
      </c>
      <c r="E153" s="6" t="s">
        <v>3</v>
      </c>
      <c r="F153" s="7" t="s">
        <v>5</v>
      </c>
      <c r="G153" s="95" t="s">
        <v>4</v>
      </c>
      <c r="H153" s="43" t="s">
        <v>5</v>
      </c>
      <c r="I153" s="43" t="s">
        <v>5</v>
      </c>
      <c r="J153" s="43" t="s">
        <v>5</v>
      </c>
    </row>
    <row r="154" spans="1:10" ht="15.75" thickBot="1">
      <c r="A154" s="5"/>
      <c r="B154" s="10" t="s">
        <v>6</v>
      </c>
      <c r="C154" s="10" t="s">
        <v>6</v>
      </c>
      <c r="D154" s="10" t="s">
        <v>16</v>
      </c>
      <c r="E154" s="10"/>
      <c r="F154" s="7"/>
      <c r="G154" s="160" t="s">
        <v>129</v>
      </c>
      <c r="H154" s="44"/>
      <c r="I154" s="44"/>
      <c r="J154" s="44"/>
    </row>
    <row r="155" spans="1:10" ht="15.75" thickBot="1">
      <c r="A155" s="39" t="s">
        <v>86</v>
      </c>
      <c r="B155" s="40">
        <f t="shared" ref="B155:D155" si="72">B127+B136+B143</f>
        <v>864066.26</v>
      </c>
      <c r="C155" s="40">
        <f t="shared" si="72"/>
        <v>1608978.4000000001</v>
      </c>
      <c r="D155" s="40">
        <f t="shared" si="72"/>
        <v>326153.42</v>
      </c>
      <c r="E155" s="40">
        <f>E127+E136+E143+E150</f>
        <v>1781045.18</v>
      </c>
      <c r="F155" s="40">
        <f>F127+F136+F143+F150</f>
        <v>1909165</v>
      </c>
      <c r="G155" s="40">
        <f>G127+G136+G143</f>
        <v>1776104.74</v>
      </c>
      <c r="H155" s="40">
        <f>H127+H136+H143+H150</f>
        <v>1987926</v>
      </c>
      <c r="I155" s="15">
        <f>I127+I136+I143+I150</f>
        <v>1697860</v>
      </c>
      <c r="J155" s="15">
        <f>J127+J136+J143+J150</f>
        <v>1727310</v>
      </c>
    </row>
    <row r="156" spans="1:10">
      <c r="A156" s="3"/>
      <c r="B156" s="3"/>
      <c r="C156" s="3"/>
      <c r="D156" s="3"/>
      <c r="E156" s="3"/>
      <c r="F156" s="2"/>
      <c r="G156" s="2"/>
    </row>
    <row r="157" spans="1:10" ht="15.75" thickBot="1">
      <c r="A157" s="3"/>
      <c r="B157" s="4">
        <v>2016</v>
      </c>
      <c r="C157" s="4">
        <v>2022</v>
      </c>
      <c r="D157" s="4">
        <v>2016</v>
      </c>
      <c r="E157" s="4">
        <v>2023</v>
      </c>
      <c r="F157" s="21">
        <v>2024</v>
      </c>
      <c r="G157" s="21">
        <v>2024</v>
      </c>
      <c r="H157" s="4">
        <v>2025</v>
      </c>
      <c r="I157" s="4">
        <v>2026</v>
      </c>
      <c r="J157" s="4">
        <v>2027</v>
      </c>
    </row>
    <row r="158" spans="1:10">
      <c r="A158" s="66" t="s">
        <v>87</v>
      </c>
      <c r="B158" s="67" t="s">
        <v>1</v>
      </c>
      <c r="C158" s="67" t="s">
        <v>1</v>
      </c>
      <c r="D158" s="67" t="s">
        <v>80</v>
      </c>
      <c r="E158" s="67" t="s">
        <v>3</v>
      </c>
      <c r="F158" s="152" t="s">
        <v>5</v>
      </c>
      <c r="G158" s="95" t="s">
        <v>4</v>
      </c>
      <c r="H158" s="152" t="s">
        <v>5</v>
      </c>
      <c r="I158" s="199" t="s">
        <v>5</v>
      </c>
      <c r="J158" s="199" t="s">
        <v>5</v>
      </c>
    </row>
    <row r="159" spans="1:10" ht="15.75" thickBot="1">
      <c r="A159" s="14"/>
      <c r="B159" s="68" t="s">
        <v>6</v>
      </c>
      <c r="C159" s="68" t="s">
        <v>6</v>
      </c>
      <c r="D159" s="68" t="s">
        <v>16</v>
      </c>
      <c r="E159" s="68"/>
      <c r="F159" s="153"/>
      <c r="G159" s="160" t="s">
        <v>129</v>
      </c>
      <c r="H159" s="157"/>
      <c r="I159" s="200"/>
      <c r="J159" s="200"/>
    </row>
    <row r="160" spans="1:10">
      <c r="A160" s="69"/>
      <c r="B160" s="70">
        <f t="shared" ref="B160:J160" si="73">B41-B155</f>
        <v>133428.96999999997</v>
      </c>
      <c r="C160" s="70">
        <f t="shared" si="73"/>
        <v>104687.91999999969</v>
      </c>
      <c r="D160" s="70">
        <f t="shared" si="73"/>
        <v>688951.63000000012</v>
      </c>
      <c r="E160" s="70">
        <f t="shared" si="73"/>
        <v>66488.979999999749</v>
      </c>
      <c r="F160" s="70">
        <f t="shared" si="73"/>
        <v>44</v>
      </c>
      <c r="G160" s="70">
        <f t="shared" si="73"/>
        <v>85.260000000009313</v>
      </c>
      <c r="H160" s="70">
        <f t="shared" si="73"/>
        <v>7</v>
      </c>
      <c r="I160" s="70">
        <f t="shared" si="73"/>
        <v>26</v>
      </c>
      <c r="J160" s="70">
        <f t="shared" si="73"/>
        <v>81</v>
      </c>
    </row>
    <row r="161" spans="1:7">
      <c r="A161" s="33"/>
      <c r="B161" s="33"/>
      <c r="C161" s="33"/>
      <c r="D161" s="33"/>
      <c r="E161" s="33"/>
      <c r="F161" s="41"/>
      <c r="G161" s="41"/>
    </row>
    <row r="162" spans="1:7">
      <c r="A162" s="33"/>
      <c r="B162" s="33"/>
      <c r="C162" s="33"/>
      <c r="D162" s="33"/>
      <c r="E162" s="33"/>
      <c r="F162" s="41"/>
      <c r="G162" s="41"/>
    </row>
    <row r="163" spans="1:7">
      <c r="B163" s="71"/>
      <c r="C163" s="71"/>
      <c r="F163" s="41"/>
      <c r="G163" s="41"/>
    </row>
    <row r="164" spans="1:7">
      <c r="A164" s="72" t="s">
        <v>88</v>
      </c>
      <c r="F164" s="41"/>
      <c r="G164" s="41"/>
    </row>
    <row r="165" spans="1:7">
      <c r="A165" s="72" t="s">
        <v>130</v>
      </c>
      <c r="F165" s="41"/>
      <c r="G165" s="41"/>
    </row>
    <row r="166" spans="1:7">
      <c r="F166" s="41"/>
      <c r="G166" s="41"/>
    </row>
  </sheetData>
  <mergeCells count="6">
    <mergeCell ref="J146:J147"/>
    <mergeCell ref="J158:J159"/>
    <mergeCell ref="A1:E1"/>
    <mergeCell ref="I146:I147"/>
    <mergeCell ref="I158:I159"/>
    <mergeCell ref="A2:I2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5" sqref="A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Uct</dc:creator>
  <cp:lastModifiedBy>Uct</cp:lastModifiedBy>
  <cp:lastPrinted>2024-11-26T09:44:21Z</cp:lastPrinted>
  <dcterms:created xsi:type="dcterms:W3CDTF">2018-10-12T10:53:01Z</dcterms:created>
  <dcterms:modified xsi:type="dcterms:W3CDTF">2024-11-26T09:44:43Z</dcterms:modified>
</cp:coreProperties>
</file>